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vironmentza.sharepoint.com/sites/GHGINVENTORYSYSTEMSDIR/Shared Documents/GHG Reporting Programme/2025 Reporting Cycle/"/>
    </mc:Choice>
  </mc:AlternateContent>
  <xr:revisionPtr revIDLastSave="4" documentId="13_ncr:1_{6854FB2F-15C3-41D4-B651-0393434D3F20}" xr6:coauthVersionLast="47" xr6:coauthVersionMax="47" xr10:uidLastSave="{28341DBC-8D7B-4464-95EA-995B2E1139C9}"/>
  <bookViews>
    <workbookView xWindow="-120" yWindow="-120" windowWidth="29040" windowHeight="16440" activeTab="2" xr2:uid="{00000000-000D-0000-FFFF-FFFF00000000}"/>
  </bookViews>
  <sheets>
    <sheet name="READ ME FIRST" sheetId="26" r:id="rId1"/>
    <sheet name="DATA PROVIDER INFO" sheetId="2" r:id="rId2"/>
    <sheet name="DATA INPUT" sheetId="3" r:id="rId3"/>
    <sheet name="1A Factors" sheetId="15" state="veryHidden" r:id="rId4"/>
    <sheet name="TIERS" sheetId="14" state="veryHidden" r:id="rId5"/>
    <sheet name="IPCC Codes" sheetId="17" state="veryHidden" r:id="rId6"/>
  </sheets>
  <definedNames>
    <definedName name="_xlnm._FilterDatabase" localSheetId="3" hidden="1">'1A Factors'!$G$3:$Q$101</definedName>
    <definedName name="Agriculture">#REF!</definedName>
    <definedName name="agricultureGasEFs">#REF!</definedName>
    <definedName name="agricultureGasEFsN2O">#REF!</definedName>
    <definedName name="agricultureLiquidEFs">#REF!</definedName>
    <definedName name="agricultureLiquidEFsN2O">#REF!</definedName>
    <definedName name="AgricultureN2O">#REF!</definedName>
    <definedName name="allFuels">#REF!</definedName>
    <definedName name="Biomass">#REF!</definedName>
    <definedName name="BrazilEFs">#REF!</definedName>
    <definedName name="BrazilMix">#REF!</definedName>
    <definedName name="BrazilYearMap">#REF!</definedName>
    <definedName name="Commercial">#REF!</definedName>
    <definedName name="commercialGasEFs">#REF!</definedName>
    <definedName name="commercialGasEFsN2O">#REF!</definedName>
    <definedName name="commercialLiquidEFs">#REF!</definedName>
    <definedName name="commercialLiquidEFsN2O">#REF!</definedName>
    <definedName name="CommercialN2O">#REF!</definedName>
    <definedName name="Construction">#REF!</definedName>
    <definedName name="constructionGasEFs">#REF!</definedName>
    <definedName name="constructionGasEFsN2O">#REF!</definedName>
    <definedName name="constructionLiquidEFs">#REF!</definedName>
    <definedName name="constructionLiquidEFsN2O">#REF!</definedName>
    <definedName name="ConstructionN2O">#REF!</definedName>
    <definedName name="customConversionFactors">#REF!</definedName>
    <definedName name="CustomEFs">#REF!</definedName>
    <definedName name="customFuelTypes">#REF!</definedName>
    <definedName name="customTable">#REF!</definedName>
    <definedName name="customUnitMap">#REF!</definedName>
    <definedName name="denominatorConversionTable">#REF!</definedName>
    <definedName name="denominators">#REF!</definedName>
    <definedName name="eight">#REF!</definedName>
    <definedName name="eighteen">#REF!</definedName>
    <definedName name="eleven">#REF!</definedName>
    <definedName name="Energy">#REF!</definedName>
    <definedName name="energyEFs">#REF!</definedName>
    <definedName name="energyGasEFs">#REF!</definedName>
    <definedName name="energyGasEFsN2O">#REF!</definedName>
    <definedName name="energyLiquidEFs">#REF!</definedName>
    <definedName name="energyLiquidEFsN2O">#REF!</definedName>
    <definedName name="EnergyN2O">#REF!</definedName>
    <definedName name="errorMessageTable">#REF!</definedName>
    <definedName name="fifty">#REF!</definedName>
    <definedName name="fiftyfour">#REF!</definedName>
    <definedName name="fiftyone">#REF!</definedName>
    <definedName name="fiftythree">#REF!</definedName>
    <definedName name="fiftytwo">#REF!</definedName>
    <definedName name="Fisheries">#REF!</definedName>
    <definedName name="fisheriesGasEFs">#REF!</definedName>
    <definedName name="fisheriesGasEFsN2O">#REF!</definedName>
    <definedName name="fisheriesLiquidEFs">#REF!</definedName>
    <definedName name="fisheriesLiquidEFsN2O">#REF!</definedName>
    <definedName name="FisheriesN2O">#REF!</definedName>
    <definedName name="five">#REF!</definedName>
    <definedName name="fiveteen">#REF!</definedName>
    <definedName name="Forestry">#REF!</definedName>
    <definedName name="forestryGasEFs">#REF!</definedName>
    <definedName name="forestryGasEFsN2O">#REF!</definedName>
    <definedName name="forestryLiquidEFs">#REF!</definedName>
    <definedName name="forestryLiquidEFsN2O">#REF!</definedName>
    <definedName name="ForestryN2O">#REF!</definedName>
    <definedName name="forty">#REF!</definedName>
    <definedName name="fortyeight">#REF!</definedName>
    <definedName name="fortyfive">#REF!</definedName>
    <definedName name="fortyfour">#REF!</definedName>
    <definedName name="fortynine">#REF!</definedName>
    <definedName name="fortyone">#REF!</definedName>
    <definedName name="fortyseven">#REF!</definedName>
    <definedName name="fortysix">#REF!</definedName>
    <definedName name="fortythree">#REF!</definedName>
    <definedName name="fortytwo">#REF!</definedName>
    <definedName name="four">#REF!</definedName>
    <definedName name="fourCategories">#REF!</definedName>
    <definedName name="fourteen">#REF!</definedName>
    <definedName name="FuelDefinitions">#REF!</definedName>
    <definedName name="fuelInfo">#REF!</definedName>
    <definedName name="Fuels">#REF!</definedName>
    <definedName name="fuelTypes">#REF!</definedName>
    <definedName name="Gas">#REF!</definedName>
    <definedName name="gaseousFossil">#REF!</definedName>
    <definedName name="gasMeter3EFs">#REF!</definedName>
    <definedName name="gasReflection">#REF!</definedName>
    <definedName name="GWPSets">#REF!</definedName>
    <definedName name="GWPTable">#REF!</definedName>
    <definedName name="heatingValueCodes">#REF!</definedName>
    <definedName name="heatingValues">#REF!</definedName>
    <definedName name="Higher">#REF!</definedName>
    <definedName name="HVConversionValues">#REF!</definedName>
    <definedName name="HVList">#REF!</definedName>
    <definedName name="Industrial_wastes">#REF!</definedName>
    <definedName name="Industries">#REF!</definedName>
    <definedName name="industryEFTableKeys">#REF!</definedName>
    <definedName name="industryEFTableKeysN2O">#REF!</definedName>
    <definedName name="industryTypes">#REF!</definedName>
    <definedName name="Institutional">#REF!</definedName>
    <definedName name="institutionalGasEFs">#REF!</definedName>
    <definedName name="institutionalGasEFsN2O">#REF!</definedName>
    <definedName name="institutionalLiquidEFs">#REF!</definedName>
    <definedName name="institutionalLiquidEFsN2O">#REF!</definedName>
    <definedName name="InstitutionalN2O">#REF!</definedName>
    <definedName name="Liquid">#REF!</definedName>
    <definedName name="liquidFossil">#REF!</definedName>
    <definedName name="liquidLiterEFs">#REF!</definedName>
    <definedName name="liquidReflection">#REF!</definedName>
    <definedName name="Lower">#REF!</definedName>
    <definedName name="Manufacturing">#REF!</definedName>
    <definedName name="ManufacturingDrop">#REF!</definedName>
    <definedName name="manufacturingGasEFs">#REF!</definedName>
    <definedName name="manufacturingGasEFsN2O">#REF!</definedName>
    <definedName name="manufacturingLiquidEFs">#REF!</definedName>
    <definedName name="manufacturingLiquidEFsN2O">#REF!</definedName>
    <definedName name="ManufacturingN2O">#REF!</definedName>
    <definedName name="ManufacturingShaleOil">#REF!</definedName>
    <definedName name="myFuels">#REF!</definedName>
    <definedName name="N2OIndustryKeys">#REF!</definedName>
    <definedName name="nine">#REF!</definedName>
    <definedName name="nineteen">#REF!</definedName>
    <definedName name="notApplicable">#REF!</definedName>
    <definedName name="numeratorConversionTable">#REF!</definedName>
    <definedName name="numerators">#REF!</definedName>
    <definedName name="one">#REF!</definedName>
    <definedName name="Residential">#REF!</definedName>
    <definedName name="residentialGasEFs">#REF!</definedName>
    <definedName name="residentialGasEFsN2O">#REF!</definedName>
    <definedName name="residentialLiquidEFs">#REF!</definedName>
    <definedName name="residentialLiquidEFsN2O">#REF!</definedName>
    <definedName name="ResidentialN2O">#REF!</definedName>
    <definedName name="sectorDefinitions">#REF!</definedName>
    <definedName name="seven">#REF!</definedName>
    <definedName name="seventeen">#REF!</definedName>
    <definedName name="six">#REF!</definedName>
    <definedName name="sixteen">#REF!</definedName>
    <definedName name="Solid">#REF!</definedName>
    <definedName name="solidEFs">#REF!</definedName>
    <definedName name="solidFossil">#REF!</definedName>
    <definedName name="solidReflection">#REF!</definedName>
    <definedName name="stateMap">#REF!</definedName>
    <definedName name="ten">#REF!</definedName>
    <definedName name="thirteen">#REF!</definedName>
    <definedName name="thirty">#REF!</definedName>
    <definedName name="thirtyeight">#REF!</definedName>
    <definedName name="thirtyfive">#REF!</definedName>
    <definedName name="thirtyfour">#REF!</definedName>
    <definedName name="thirtynine">#REF!</definedName>
    <definedName name="thirtyone">#REF!</definedName>
    <definedName name="thirtyseven">#REF!</definedName>
    <definedName name="thirtysix">#REF!</definedName>
    <definedName name="thirtythree">#REF!</definedName>
    <definedName name="thirtytwo">#REF!</definedName>
    <definedName name="three">#REF!</definedName>
    <definedName name="Tier3KeyTable">#REF!</definedName>
    <definedName name="Tier3Manufacturing">#REF!</definedName>
    <definedName name="Tier3ShaleOil">#REF!</definedName>
    <definedName name="twelve">#REF!</definedName>
    <definedName name="twenty">#REF!</definedName>
    <definedName name="twentyeight">#REF!</definedName>
    <definedName name="twentyfive">#REF!</definedName>
    <definedName name="twentyfour">#REF!</definedName>
    <definedName name="twentynine">#REF!</definedName>
    <definedName name="twentyone">#REF!</definedName>
    <definedName name="twentyseven">#REF!</definedName>
    <definedName name="twentysix">#REF!</definedName>
    <definedName name="twentythree">#REF!</definedName>
    <definedName name="twentytwo">#REF!</definedName>
    <definedName name="two">#REF!</definedName>
    <definedName name="unitCodes">#REF!</definedName>
    <definedName name="unitStates">#REF!</definedName>
    <definedName name="unitStateTyp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3" l="1"/>
  <c r="J5" i="3"/>
  <c r="J6" i="3"/>
  <c r="J7" i="3"/>
  <c r="J8" i="3"/>
  <c r="J9" i="3"/>
  <c r="L9" i="3" s="1"/>
  <c r="J10" i="3"/>
  <c r="F4" i="3"/>
  <c r="K4" i="3" s="1"/>
  <c r="F5" i="3"/>
  <c r="H5" i="3" s="1"/>
  <c r="F6" i="3"/>
  <c r="H6" i="3" s="1"/>
  <c r="L16" i="3"/>
  <c r="L17" i="3"/>
  <c r="L20" i="3"/>
  <c r="L21" i="3"/>
  <c r="L22" i="3"/>
  <c r="L23" i="3"/>
  <c r="L24" i="3"/>
  <c r="L25" i="3"/>
  <c r="L26" i="3"/>
  <c r="L27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F7" i="3"/>
  <c r="H7" i="3"/>
  <c r="L7" i="3"/>
  <c r="F8" i="3"/>
  <c r="H8" i="3" s="1"/>
  <c r="L8" i="3"/>
  <c r="F9" i="3"/>
  <c r="H9" i="3"/>
  <c r="F10" i="3"/>
  <c r="H10" i="3"/>
  <c r="L10" i="3"/>
  <c r="F11" i="3"/>
  <c r="H11" i="3" s="1"/>
  <c r="J11" i="3"/>
  <c r="L11" i="3" s="1"/>
  <c r="F12" i="3"/>
  <c r="H12" i="3"/>
  <c r="J12" i="3"/>
  <c r="L12" i="3" s="1"/>
  <c r="F13" i="3"/>
  <c r="H13" i="3"/>
  <c r="J13" i="3"/>
  <c r="L13" i="3" s="1"/>
  <c r="F14" i="3"/>
  <c r="H14" i="3"/>
  <c r="J14" i="3"/>
  <c r="L14" i="3" s="1"/>
  <c r="F15" i="3"/>
  <c r="H15" i="3"/>
  <c r="J15" i="3"/>
  <c r="L15" i="3" s="1"/>
  <c r="F16" i="3"/>
  <c r="H16" i="3" s="1"/>
  <c r="J16" i="3"/>
  <c r="F17" i="3"/>
  <c r="H17" i="3"/>
  <c r="J17" i="3"/>
  <c r="F18" i="3"/>
  <c r="H18" i="3"/>
  <c r="J18" i="3"/>
  <c r="L18" i="3" s="1"/>
  <c r="F19" i="3"/>
  <c r="H19" i="3" s="1"/>
  <c r="J19" i="3"/>
  <c r="L19" i="3" s="1"/>
  <c r="F20" i="3"/>
  <c r="H20" i="3"/>
  <c r="J20" i="3"/>
  <c r="F21" i="3"/>
  <c r="H21" i="3"/>
  <c r="J21" i="3"/>
  <c r="F22" i="3"/>
  <c r="H22" i="3"/>
  <c r="J22" i="3"/>
  <c r="K5" i="3" l="1"/>
  <c r="H4" i="3"/>
  <c r="K6" i="3"/>
  <c r="L5" i="3"/>
  <c r="L6" i="3"/>
  <c r="L4" i="3"/>
  <c r="B4" i="26"/>
  <c r="B5" i="26" s="1"/>
  <c r="B6" i="26" s="1"/>
  <c r="B10" i="26" s="1"/>
  <c r="N5" i="3" l="1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4" i="3"/>
  <c r="P4" i="3"/>
  <c r="R4" i="3"/>
  <c r="P5" i="3"/>
  <c r="R5" i="3"/>
  <c r="P6" i="3"/>
  <c r="R6" i="3"/>
  <c r="P7" i="3"/>
  <c r="R7" i="3"/>
  <c r="U6" i="3" l="1"/>
  <c r="U9" i="3"/>
  <c r="U5" i="3"/>
  <c r="U4" i="3"/>
  <c r="U7" i="3" l="1"/>
  <c r="U8" i="3"/>
  <c r="U10" i="3"/>
  <c r="U12" i="3"/>
  <c r="U11" i="3"/>
  <c r="S4" i="3"/>
  <c r="T4" i="3"/>
  <c r="T5" i="3"/>
  <c r="T6" i="3"/>
  <c r="S7" i="3"/>
  <c r="T7" i="3"/>
  <c r="P8" i="3"/>
  <c r="S8" i="3" s="1"/>
  <c r="R8" i="3"/>
  <c r="T8" i="3"/>
  <c r="P9" i="3"/>
  <c r="S9" i="3" s="1"/>
  <c r="R9" i="3"/>
  <c r="T9" i="3"/>
  <c r="P10" i="3"/>
  <c r="R10" i="3"/>
  <c r="T10" i="3"/>
  <c r="P11" i="3"/>
  <c r="S11" i="3" s="1"/>
  <c r="R11" i="3"/>
  <c r="T11" i="3"/>
  <c r="P12" i="3"/>
  <c r="S12" i="3" s="1"/>
  <c r="R12" i="3"/>
  <c r="T12" i="3"/>
  <c r="P13" i="3"/>
  <c r="S13" i="3" s="1"/>
  <c r="R13" i="3"/>
  <c r="T13" i="3"/>
  <c r="P14" i="3"/>
  <c r="S14" i="3" s="1"/>
  <c r="R14" i="3"/>
  <c r="T14" i="3"/>
  <c r="S10" i="3" l="1"/>
  <c r="S5" i="3"/>
  <c r="S6" i="3"/>
  <c r="V7" i="3"/>
  <c r="V14" i="3" l="1"/>
  <c r="U14" i="3"/>
  <c r="V13" i="3"/>
  <c r="U13" i="3"/>
  <c r="W13" i="3"/>
  <c r="W14" i="3"/>
  <c r="V12" i="3"/>
  <c r="W12" i="3"/>
  <c r="W11" i="3"/>
  <c r="V11" i="3"/>
  <c r="V10" i="3"/>
  <c r="W10" i="3"/>
  <c r="V9" i="3"/>
  <c r="W9" i="3"/>
  <c r="V8" i="3"/>
  <c r="W8" i="3"/>
  <c r="V6" i="3"/>
  <c r="W6" i="3"/>
  <c r="W7" i="3"/>
  <c r="W5" i="3"/>
  <c r="V5" i="3"/>
  <c r="V4" i="3"/>
  <c r="W4" i="3"/>
  <c r="P17" i="3" l="1"/>
  <c r="S17" i="3" s="1"/>
  <c r="R17" i="3"/>
  <c r="T17" i="3"/>
  <c r="P18" i="3"/>
  <c r="R18" i="3"/>
  <c r="T18" i="3"/>
  <c r="P19" i="3"/>
  <c r="S19" i="3" s="1"/>
  <c r="R19" i="3"/>
  <c r="T19" i="3"/>
  <c r="P20" i="3"/>
  <c r="S20" i="3" s="1"/>
  <c r="R20" i="3"/>
  <c r="T20" i="3"/>
  <c r="P21" i="3"/>
  <c r="S21" i="3" s="1"/>
  <c r="R21" i="3"/>
  <c r="T21" i="3"/>
  <c r="P22" i="3"/>
  <c r="S22" i="3" s="1"/>
  <c r="R22" i="3"/>
  <c r="T22" i="3"/>
  <c r="F23" i="3"/>
  <c r="J23" i="3"/>
  <c r="P23" i="3"/>
  <c r="S23" i="3" s="1"/>
  <c r="R23" i="3"/>
  <c r="T23" i="3"/>
  <c r="F24" i="3"/>
  <c r="J24" i="3"/>
  <c r="P24" i="3"/>
  <c r="S24" i="3" s="1"/>
  <c r="R24" i="3"/>
  <c r="T24" i="3"/>
  <c r="F25" i="3"/>
  <c r="H25" i="3" s="1"/>
  <c r="J25" i="3"/>
  <c r="P25" i="3"/>
  <c r="S25" i="3" s="1"/>
  <c r="R25" i="3"/>
  <c r="T25" i="3"/>
  <c r="V19" i="3" l="1"/>
  <c r="H24" i="3"/>
  <c r="U20" i="3"/>
  <c r="S18" i="3"/>
  <c r="U25" i="3"/>
  <c r="H23" i="3"/>
  <c r="U17" i="3"/>
  <c r="V24" i="3" l="1"/>
  <c r="U24" i="3"/>
  <c r="W21" i="3"/>
  <c r="U21" i="3"/>
  <c r="W22" i="3"/>
  <c r="U22" i="3"/>
  <c r="V22" i="3"/>
  <c r="V23" i="3"/>
  <c r="U23" i="3"/>
  <c r="W19" i="3"/>
  <c r="U19" i="3"/>
  <c r="W23" i="3"/>
  <c r="W18" i="3"/>
  <c r="U18" i="3"/>
  <c r="V18" i="3"/>
  <c r="W24" i="3"/>
  <c r="V25" i="3"/>
  <c r="W25" i="3"/>
  <c r="W17" i="3"/>
  <c r="V21" i="3"/>
  <c r="V20" i="3"/>
  <c r="W20" i="3"/>
  <c r="V17" i="3"/>
  <c r="F26" i="3"/>
  <c r="H26" i="3" s="1"/>
  <c r="J26" i="3"/>
  <c r="F27" i="3"/>
  <c r="J27" i="3"/>
  <c r="U16" i="3" l="1"/>
  <c r="U27" i="3"/>
  <c r="U26" i="3"/>
  <c r="H27" i="3"/>
  <c r="U15" i="3"/>
  <c r="P15" i="3" l="1"/>
  <c r="P16" i="3"/>
  <c r="P26" i="3"/>
  <c r="P27" i="3"/>
  <c r="R15" i="3"/>
  <c r="R16" i="3"/>
  <c r="R26" i="3"/>
  <c r="R27" i="3"/>
  <c r="S16" i="3" l="1"/>
  <c r="S26" i="3"/>
  <c r="S27" i="3"/>
  <c r="S15" i="3"/>
  <c r="T15" i="3"/>
  <c r="T16" i="3"/>
  <c r="T26" i="3"/>
  <c r="T27" i="3"/>
  <c r="F108" i="15"/>
  <c r="F109" i="15"/>
  <c r="V26" i="3" l="1"/>
  <c r="V16" i="3"/>
  <c r="W27" i="3"/>
  <c r="F128" i="15"/>
  <c r="F127" i="15"/>
  <c r="F126" i="15"/>
  <c r="F125" i="15"/>
  <c r="F107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06" i="15"/>
  <c r="V27" i="3" l="1"/>
  <c r="V15" i="3"/>
  <c r="W15" i="3"/>
  <c r="W26" i="3"/>
  <c r="W16" i="3"/>
  <c r="O20" i="15"/>
  <c r="O24" i="15"/>
  <c r="O33" i="15"/>
  <c r="W29" i="3" l="1"/>
  <c r="U29" i="3"/>
  <c r="V29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tc={283CD429-FE48-49E4-8199-0157367BBF1E}</author>
    <author>tc={9F2BFFF2-1F8A-4368-831C-2F299789F2E5}</author>
    <author>tc={ED507479-919E-47DE-98D4-EBDB45B41BE5}</author>
  </authors>
  <commentList>
    <comment ref="G3" authorId="0" shapeId="0" xr:uid="{283CD429-FE48-49E4-8199-0157367BBF1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Add the consumption value and units as the activity data on the Annexure 3 form. </t>
      </text>
    </comment>
    <comment ref="J3" authorId="1" shapeId="0" xr:uid="{9F2BFFF2-1F8A-4368-831C-2F299789F2E5}">
      <text>
        <t>[Threaded comment]
Your version of Excel allows you to read this threaded comment; however, any edits to it will get removed if the file is opened in a newer version of Excel. Learn more: https://go.microsoft.com/fwlink/?linkid=870924
Comment:
    If you use a supplier specific NCV make sure that it is in TJ. 
i.e., TJ/tonne or TJ/L , TJ/m3.
No other units should be used in this calculation tool.</t>
      </text>
    </comment>
    <comment ref="M3" authorId="2" shapeId="0" xr:uid="{ED507479-919E-47DE-98D4-EBDB45B41BE5}">
      <text>
        <t>[Threaded comment]
Your version of Excel allows you to read this threaded comment; however, any edits to it will get removed if the file is opened in a newer version of Excel. Learn more: https://go.microsoft.com/fwlink/?linkid=870924
Comment:
    If you are calculating your own CO2 emissions using the carbon content of coal then choose the 2-Manual Input option.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tc={7767D51A-1392-4B15-B24C-7DB7978250DE}</author>
    <author>tc={E3F0BEBA-4B32-48EC-9483-8E804D8D40C5}</author>
    <author>tc={6692CEE2-67F9-44AE-B604-EC62FD455343}</author>
    <author>tc={2E2A8BD3-761C-4DA1-A5B7-0848F39F8EAD}</author>
    <author>tc={3A856D42-E363-4057-9320-6CCA7FE69CAE}</author>
    <author>tc={A898B934-952F-41E3-A4A7-B942ED956E55}</author>
    <author>tc={1896576A-B0AD-4B9A-AEC8-1A2AE6BCDB35}</author>
    <author>tc={EE2D64B8-AFE8-4CB0-82D1-DD8825D926B3}</author>
    <author>tc={42ACACA9-6137-4C22-8BAC-401163855143}</author>
    <author>tc={72A7E544-4E6B-407E-A1F0-E04B62EB290E}</author>
    <author>tc={DC17A9D7-446E-412E-8ECC-4B420514E5C3}</author>
  </authors>
  <commentList>
    <comment ref="K15" authorId="0" shapeId="0" xr:uid="{00000000-0006-0000-02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I don't think we have a CS NCV for BFG. I changing this to N/A. (Was initially down as 0.0000310</t>
      </text>
    </comment>
    <comment ref="K22" authorId="1" shapeId="0" xr:uid="{00000000-0006-0000-02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Chaning this to the new value based on the info from the Tier 2 EF submission. The value is slightly different to what we currently have in the Meth Guides.</t>
      </text>
    </comment>
    <comment ref="M22" authorId="2" shapeId="0" xr:uid="{00000000-0006-0000-02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Kg/m3</t>
      </text>
    </comment>
    <comment ref="K23" authorId="3" shapeId="0" xr:uid="{00000000-0006-0000-0200-000005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Chaning this to the new value based on the info from the Tier 2 EF submission. The value is slightly different to what we currently have in the Meth Guides.</t>
      </text>
    </comment>
    <comment ref="M23" authorId="4" shapeId="0" xr:uid="{00000000-0006-0000-0200-000006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Kg/m3</t>
      </text>
    </comment>
    <comment ref="K41" authorId="5" shapeId="0" xr:uid="{00000000-0006-0000-0200-000007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Where is this values from. I have 0.01373 TJ/Tonne in my records.
Reply:
    I think it's an input error.
Reply:
    Ok. I corrected to what I have.</t>
      </text>
    </comment>
    <comment ref="K42" authorId="6" shapeId="0" xr:uid="{00000000-0006-0000-0200-000008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Chaning this to the new value based on the info from the Tier 2 EF submission. The value is slightly different to what we currently have in the Meth Guides.</t>
      </text>
    </comment>
    <comment ref="M42" authorId="7" shapeId="0" xr:uid="{00000000-0006-0000-0200-000009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Kg/m3</t>
      </text>
    </comment>
    <comment ref="M49" authorId="8" shapeId="0" xr:uid="{00000000-0006-0000-0200-00000B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Kg/m3</t>
      </text>
    </comment>
    <comment ref="M50" authorId="9" shapeId="0" xr:uid="{00000000-0006-0000-0200-00000D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Kg/m3</t>
      </text>
    </comment>
    <comment ref="K72" authorId="10" shapeId="0" xr:uid="{00000000-0006-0000-0200-00000E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 don't think we have a CS NCV for BFG. I changing this to N/A. (Was initially down as 0.00002
</t>
      </text>
    </comment>
  </commentList>
</comments>
</file>

<file path=xl/sharedStrings.xml><?xml version="1.0" encoding="utf-8"?>
<sst xmlns="http://schemas.openxmlformats.org/spreadsheetml/2006/main" count="937" uniqueCount="306">
  <si>
    <t xml:space="preserve">Guidance </t>
  </si>
  <si>
    <t xml:space="preserve">Company Name </t>
  </si>
  <si>
    <t>e.g. DFFE ENVIRONMENT</t>
  </si>
  <si>
    <t>Input the company name.</t>
  </si>
  <si>
    <t>Data Provider ID</t>
  </si>
  <si>
    <t>e.g. 000000000</t>
  </si>
  <si>
    <t>Input the Data provider ID number. The Data provider ID can be found on your Registration/Modification Approval letter</t>
  </si>
  <si>
    <t>Contact ACO [name]</t>
  </si>
  <si>
    <t>e.g. Sipho Smith</t>
  </si>
  <si>
    <t>Input the contact name of the person responsible for this form (ACO)</t>
  </si>
  <si>
    <t>Contact Email</t>
  </si>
  <si>
    <t>e.g. ghgreporting@dffe.gov.za</t>
  </si>
  <si>
    <t>Input the contact email of the person responsible for this form</t>
  </si>
  <si>
    <t>Contact Number</t>
  </si>
  <si>
    <t>e.g. 0123990000</t>
  </si>
  <si>
    <t></t>
  </si>
  <si>
    <t>USER INPUT DATA</t>
  </si>
  <si>
    <t>GHG calculated emissions</t>
  </si>
  <si>
    <t>Facility Name</t>
  </si>
  <si>
    <t>Facility ID</t>
  </si>
  <si>
    <t>IPCC CODE</t>
  </si>
  <si>
    <t>Fuel</t>
  </si>
  <si>
    <t>Fuel Type</t>
  </si>
  <si>
    <t>Consumption</t>
  </si>
  <si>
    <t>Units</t>
  </si>
  <si>
    <t>NCV Type</t>
  </si>
  <si>
    <t>NCV Value</t>
  </si>
  <si>
    <t>NCV Unit</t>
  </si>
  <si>
    <t>Activity Data (TJ)</t>
  </si>
  <si>
    <r>
      <t>CO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Tier Method</t>
    </r>
  </si>
  <si>
    <r>
      <t>CO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EF (kg/TJ)</t>
    </r>
  </si>
  <si>
    <r>
      <t>CH</t>
    </r>
    <r>
      <rPr>
        <vertAlign val="subscript"/>
        <sz val="12"/>
        <color theme="1"/>
        <rFont val="Arial"/>
        <family val="2"/>
      </rPr>
      <t xml:space="preserve">4 </t>
    </r>
    <r>
      <rPr>
        <sz val="12"/>
        <color theme="1"/>
        <rFont val="Arial"/>
        <family val="2"/>
      </rPr>
      <t>Tier Method</t>
    </r>
  </si>
  <si>
    <r>
      <t>CH</t>
    </r>
    <r>
      <rPr>
        <vertAlign val="sub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Emission Factor (EF)</t>
    </r>
  </si>
  <si>
    <r>
      <t>N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 Tier Method</t>
    </r>
  </si>
  <si>
    <r>
      <t>N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 Emission Factor (EF)</t>
    </r>
  </si>
  <si>
    <t>Activity data (TJ)</t>
  </si>
  <si>
    <r>
      <t>CO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</t>
    </r>
  </si>
  <si>
    <r>
      <t>CO</t>
    </r>
    <r>
      <rPr>
        <b/>
        <vertAlign val="subscript"/>
        <sz val="11"/>
        <color rgb="FF000000"/>
        <rFont val="Arial"/>
        <family val="2"/>
      </rPr>
      <t xml:space="preserve">2                                                                                     </t>
    </r>
    <r>
      <rPr>
        <b/>
        <sz val="11"/>
        <color rgb="FF000000"/>
        <rFont val="Arial"/>
        <family val="2"/>
      </rPr>
      <t>(Tonnes)</t>
    </r>
  </si>
  <si>
    <r>
      <t>CH</t>
    </r>
    <r>
      <rPr>
        <b/>
        <vertAlign val="sub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 xml:space="preserve">                              (Tonnes)</t>
    </r>
  </si>
  <si>
    <r>
      <t>N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O                        (Tonnes)</t>
    </r>
  </si>
  <si>
    <t>Select IPCC Code</t>
  </si>
  <si>
    <t>Select Fuel Type</t>
  </si>
  <si>
    <t>Select NCV</t>
  </si>
  <si>
    <t>Select Tier Method</t>
  </si>
  <si>
    <t>Additional rows should be added to the table above to accommodate additional facilities/ activities as required.</t>
  </si>
  <si>
    <t>Total GHG emissions from fossil fuels:</t>
  </si>
  <si>
    <t xml:space="preserve"> </t>
  </si>
  <si>
    <t>FUEL TYPE [1]</t>
  </si>
  <si>
    <r>
      <t>CO</t>
    </r>
    <r>
      <rPr>
        <u/>
        <vertAlign val="subscript"/>
        <sz val="8"/>
        <color rgb="FFFFFFFF"/>
        <rFont val="Arial"/>
        <family val="2"/>
      </rPr>
      <t>2</t>
    </r>
    <r>
      <rPr>
        <u/>
        <sz val="8"/>
        <color rgb="FFFFFFFF"/>
        <rFont val="Arial"/>
        <family val="2"/>
      </rPr>
      <t xml:space="preserve"> (KGCO</t>
    </r>
    <r>
      <rPr>
        <u/>
        <vertAlign val="subscript"/>
        <sz val="8"/>
        <color rgb="FFFFFFFF"/>
        <rFont val="Arial"/>
        <family val="2"/>
      </rPr>
      <t>2</t>
    </r>
    <r>
      <rPr>
        <u/>
        <sz val="8"/>
        <color rgb="FFFFFFFF"/>
        <rFont val="Arial"/>
        <family val="2"/>
      </rPr>
      <t>/TJ)</t>
    </r>
  </si>
  <si>
    <r>
      <t>CH</t>
    </r>
    <r>
      <rPr>
        <u/>
        <vertAlign val="subscript"/>
        <sz val="8"/>
        <color rgb="FFFFFFFF"/>
        <rFont val="Arial"/>
        <family val="2"/>
      </rPr>
      <t>4</t>
    </r>
    <r>
      <rPr>
        <u/>
        <sz val="8"/>
        <color rgb="FFFFFFFF"/>
        <rFont val="Arial"/>
        <family val="2"/>
      </rPr>
      <t xml:space="preserve"> (KGCH</t>
    </r>
    <r>
      <rPr>
        <u/>
        <vertAlign val="subscript"/>
        <sz val="8"/>
        <color rgb="FFFFFFFF"/>
        <rFont val="Arial"/>
        <family val="2"/>
      </rPr>
      <t>4</t>
    </r>
    <r>
      <rPr>
        <u/>
        <sz val="8"/>
        <color rgb="FFFFFFFF"/>
        <rFont val="Arial"/>
        <family val="2"/>
      </rPr>
      <t>/TJ)</t>
    </r>
  </si>
  <si>
    <r>
      <t>N</t>
    </r>
    <r>
      <rPr>
        <u/>
        <vertAlign val="subscript"/>
        <sz val="8"/>
        <color rgb="FFFFFFFF"/>
        <rFont val="Arial"/>
        <family val="2"/>
      </rPr>
      <t>2</t>
    </r>
    <r>
      <rPr>
        <u/>
        <sz val="8"/>
        <color rgb="FFFFFFFF"/>
        <rFont val="Arial"/>
        <family val="2"/>
      </rPr>
      <t>O (KGN</t>
    </r>
    <r>
      <rPr>
        <u/>
        <vertAlign val="subscript"/>
        <sz val="8"/>
        <color rgb="FFFFFFFF"/>
        <rFont val="Arial"/>
        <family val="2"/>
      </rPr>
      <t>2</t>
    </r>
    <r>
      <rPr>
        <u/>
        <sz val="8"/>
        <color rgb="FFFFFFFF"/>
        <rFont val="Arial"/>
        <family val="2"/>
      </rPr>
      <t>O/TJ)</t>
    </r>
  </si>
  <si>
    <t>DEFAULT CALORIFIC VALUE (TJ/TONNE)</t>
  </si>
  <si>
    <t>NCVs</t>
  </si>
  <si>
    <t>ANTHRACITE</t>
  </si>
  <si>
    <t>1.5</t>
  </si>
  <si>
    <t>Value</t>
  </si>
  <si>
    <t>Emission Factors</t>
  </si>
  <si>
    <t>AVIATION GASOLINE</t>
  </si>
  <si>
    <t>0.6</t>
  </si>
  <si>
    <t>Fuel Name</t>
  </si>
  <si>
    <t>IPCC Default</t>
  </si>
  <si>
    <t>Country specific</t>
  </si>
  <si>
    <t>CS NCV Units</t>
  </si>
  <si>
    <t>Density</t>
  </si>
  <si>
    <t>CO2 TIER 1</t>
  </si>
  <si>
    <t>CO2 TIER 2</t>
  </si>
  <si>
    <t>CH4</t>
  </si>
  <si>
    <t>N2O</t>
  </si>
  <si>
    <t>BIODIESEL</t>
  </si>
  <si>
    <t>BIOGASOLINE</t>
  </si>
  <si>
    <t>Anthracite</t>
  </si>
  <si>
    <t>Solid</t>
  </si>
  <si>
    <t>TJ/Tonne</t>
  </si>
  <si>
    <t>N/A</t>
  </si>
  <si>
    <t>BITUMEN</t>
  </si>
  <si>
    <t>Aviation Gasoline</t>
  </si>
  <si>
    <t>Liquid</t>
  </si>
  <si>
    <t>TJ/L</t>
  </si>
  <si>
    <t>Aviation Gasoline - mobile</t>
  </si>
  <si>
    <t>Acetylene</t>
  </si>
  <si>
    <t>BLAST FURNACE GAS</t>
  </si>
  <si>
    <t>0.1</t>
  </si>
  <si>
    <t>Bagasse</t>
  </si>
  <si>
    <t>BROWN COAL BRIQUETTES</t>
  </si>
  <si>
    <t>Biodiesel</t>
  </si>
  <si>
    <t>Biodiesel - mobile</t>
  </si>
  <si>
    <t>CHARCOAL</t>
  </si>
  <si>
    <t>Biogasoline</t>
  </si>
  <si>
    <t>Biogasoline - mobile</t>
  </si>
  <si>
    <t>COAL TAR</t>
  </si>
  <si>
    <t>Bitumen</t>
  </si>
  <si>
    <t>COKE OVEN COKE AND LIGNITE COKE</t>
  </si>
  <si>
    <t>Blast Furnace Gas</t>
  </si>
  <si>
    <t>COKE OVEN GAS</t>
  </si>
  <si>
    <t>Brown Coal Briquettes</t>
  </si>
  <si>
    <t>COKING COAL</t>
  </si>
  <si>
    <t>Charcoal</t>
  </si>
  <si>
    <t>CRUDE OIL</t>
  </si>
  <si>
    <t>Coal Tar</t>
  </si>
  <si>
    <t>DIESEL</t>
  </si>
  <si>
    <t>Coke Oven Coke And Lignite Coke</t>
  </si>
  <si>
    <t>ETHANE</t>
  </si>
  <si>
    <t>Coke Oven Gas</t>
  </si>
  <si>
    <t>GAS COKE</t>
  </si>
  <si>
    <t>Coking Coal</t>
  </si>
  <si>
    <t>Compressed Natural Gas - mobile</t>
  </si>
  <si>
    <t>Gas</t>
  </si>
  <si>
    <t>TJ/m3</t>
  </si>
  <si>
    <t>Compressed Natural Gas</t>
  </si>
  <si>
    <t>GAS WORKS GAS</t>
  </si>
  <si>
    <t>Crude Oil</t>
  </si>
  <si>
    <t>INDUSTRIAL WASTES</t>
  </si>
  <si>
    <t>NA </t>
  </si>
  <si>
    <t>Diesel</t>
  </si>
  <si>
    <t>Diesel - ocean going ships</t>
  </si>
  <si>
    <t>Diesel - offroad</t>
  </si>
  <si>
    <t>Diesel - rail</t>
  </si>
  <si>
    <t>Diesel - mobile</t>
  </si>
  <si>
    <t>Ethane</t>
  </si>
  <si>
    <t>JET GASOLINE</t>
  </si>
  <si>
    <t>Fuel Oil 180</t>
  </si>
  <si>
    <t>JET KEROSENE</t>
  </si>
  <si>
    <t>Gas Coke</t>
  </si>
  <si>
    <t>LANDFILL GAS</t>
  </si>
  <si>
    <t>Gas Works Gas</t>
  </si>
  <si>
    <t>General Purpose Coal</t>
  </si>
  <si>
    <t>NA</t>
  </si>
  <si>
    <t>LIGNITE</t>
  </si>
  <si>
    <t>Industrial Wastes</t>
  </si>
  <si>
    <t>LIQUEFIED PETROLEUM GASES</t>
  </si>
  <si>
    <t>Jet Gasoline</t>
  </si>
  <si>
    <t>LUBRICANTS</t>
  </si>
  <si>
    <t>Jet Kerosene</t>
  </si>
  <si>
    <t>Jet Kerosene - mobile</t>
  </si>
  <si>
    <t>MUNICIPAL WASTES (BIOMASS FRACTION)</t>
  </si>
  <si>
    <t>Landfill Gas</t>
  </si>
  <si>
    <t>MUNICIPAL WASTES (NON BIOMASS FRACTION)</t>
  </si>
  <si>
    <t>Lignite</t>
  </si>
  <si>
    <t>Liquefied Natural Gases - mobile</t>
  </si>
  <si>
    <t>NAPHTHA</t>
  </si>
  <si>
    <t>Liquefied Petroleum Gases</t>
  </si>
  <si>
    <t>Liquefied Petroleum Gases - mobile</t>
  </si>
  <si>
    <t xml:space="preserve">NATURAL GAS   </t>
  </si>
  <si>
    <t>Lubricants</t>
  </si>
  <si>
    <t>NATURAL GAS LIQUIDS</t>
  </si>
  <si>
    <t>Municipal Wastes (Biomass Fraction)</t>
  </si>
  <si>
    <t>OIL SHALE AND TAR SANDS</t>
  </si>
  <si>
    <t>Municipal Wastes (Non Biomass Fraction)</t>
  </si>
  <si>
    <t>ORIMULSION</t>
  </si>
  <si>
    <t>Naphtha</t>
  </si>
  <si>
    <t>OTHER BIOGAS</t>
  </si>
  <si>
    <t xml:space="preserve">Natural Gas   </t>
  </si>
  <si>
    <t>Natural Gas - mobile</t>
  </si>
  <si>
    <t>OTHER BITUMINOUS COAL</t>
  </si>
  <si>
    <t>Natural Gas Liquids</t>
  </si>
  <si>
    <t>OTHER KEROSENE</t>
  </si>
  <si>
    <t>Oil Shale And Tar Sands</t>
  </si>
  <si>
    <t>OTHER LIQUID BIOFUELS</t>
  </si>
  <si>
    <t>Orimulsion</t>
  </si>
  <si>
    <t>OTHER PETROLEUM PRODUCTS</t>
  </si>
  <si>
    <t>Other Biogas</t>
  </si>
  <si>
    <t>OTHER PRIMARY SOLID BIOMASS</t>
  </si>
  <si>
    <t>Other Bituminous Coal</t>
  </si>
  <si>
    <t>OXYGEN STEEL FURNACE GAS</t>
  </si>
  <si>
    <t>Other Kerosene</t>
  </si>
  <si>
    <t>Other Kerosene - mobile</t>
  </si>
  <si>
    <t>PARAFFIN</t>
  </si>
  <si>
    <t>Other Liquid Biofuels</t>
  </si>
  <si>
    <t>PARAFFIN WAXES</t>
  </si>
  <si>
    <t>Other Petroleum Products</t>
  </si>
  <si>
    <t>PATENT FUEL</t>
  </si>
  <si>
    <t>Other Primary Solid Biomass</t>
  </si>
  <si>
    <t>PEAT</t>
  </si>
  <si>
    <t>Oxygen Steel Furnace Gas</t>
  </si>
  <si>
    <t>PETROL</t>
  </si>
  <si>
    <t>Paraffin</t>
  </si>
  <si>
    <t>PETROLEUM COKE</t>
  </si>
  <si>
    <t>Paraffin Waxes</t>
  </si>
  <si>
    <t>REFINERY FEEDSTOCK</t>
  </si>
  <si>
    <t>Patent Fuel</t>
  </si>
  <si>
    <t>REFINERY GAS</t>
  </si>
  <si>
    <t>Peat</t>
  </si>
  <si>
    <t>RESIDUAL FUEL OIL (HEAVY FUEL OIL)</t>
  </si>
  <si>
    <t>Petrol</t>
  </si>
  <si>
    <t>Petrol - mobile</t>
  </si>
  <si>
    <t>Petrol - oxidation catalyst</t>
  </si>
  <si>
    <t>Petrol - uncontrolled</t>
  </si>
  <si>
    <t>SHALE OIL</t>
  </si>
  <si>
    <t>Petroleum Coke</t>
  </si>
  <si>
    <t>SLUDGE GAS</t>
  </si>
  <si>
    <t>Refinery Feedstock</t>
  </si>
  <si>
    <t>Refinery Gas</t>
  </si>
  <si>
    <t>SUB-BITUMINOUS COAL</t>
  </si>
  <si>
    <t>Refuse Derived Fuel</t>
  </si>
  <si>
    <t>Residual Fuel Oil (Heavy Fuel Oil)</t>
  </si>
  <si>
    <t>Residual Fuel Oil (Heavy Fuel Oil) - mobile</t>
  </si>
  <si>
    <t>Sasol MRG</t>
  </si>
  <si>
    <t>SULPHITE LYES (BLACK LIQUOR)</t>
  </si>
  <si>
    <t>Sawdust</t>
  </si>
  <si>
    <t>WASTE OILS</t>
  </si>
  <si>
    <t>Shale Oil</t>
  </si>
  <si>
    <t xml:space="preserve">WASTE TYRE </t>
  </si>
  <si>
    <t>Sludge Gas</t>
  </si>
  <si>
    <t>WHITE SPIRIT AND SBP</t>
  </si>
  <si>
    <t>Sub-Bituminous Coal</t>
  </si>
  <si>
    <t>Sub-bituminous Coal - Rail</t>
  </si>
  <si>
    <t>WOOD/WOOD WASTE</t>
  </si>
  <si>
    <t>Sulphite Lyes (Black Liquor)</t>
  </si>
  <si>
    <t>Waste Oils</t>
  </si>
  <si>
    <t xml:space="preserve">Waste Tyre </t>
  </si>
  <si>
    <t>White Spirit And Sbp</t>
  </si>
  <si>
    <t>Wood/Wood Waste</t>
  </si>
  <si>
    <t>Wood Charcoal</t>
  </si>
  <si>
    <t>KG/L</t>
  </si>
  <si>
    <t>Liquid fuels</t>
  </si>
  <si>
    <t>MJ/l</t>
  </si>
  <si>
    <t>Heavy Fuel Oil</t>
  </si>
  <si>
    <t>MJ/kg</t>
  </si>
  <si>
    <t>Avgas (100LL)</t>
  </si>
  <si>
    <t>Jet Fuel (Jet-A1)</t>
  </si>
  <si>
    <t>Gaseous fuels</t>
  </si>
  <si>
    <t>LPG</t>
  </si>
  <si>
    <t>Sasol Gas (MRG)</t>
  </si>
  <si>
    <t>MJ/Nm3</t>
  </si>
  <si>
    <t>Natural Gas</t>
  </si>
  <si>
    <t>Blast furnace gas</t>
  </si>
  <si>
    <t>Refinery gas</t>
  </si>
  <si>
    <t>Coke oven gas</t>
  </si>
  <si>
    <t>Solid fuels</t>
  </si>
  <si>
    <t>Coal Power Generation Average</t>
  </si>
  <si>
    <t>Coal General Purpose</t>
  </si>
  <si>
    <t>Coal (coking)</t>
  </si>
  <si>
    <t>Coke</t>
  </si>
  <si>
    <t>Biomass (wood dry typical)</t>
  </si>
  <si>
    <t>Waste tyres</t>
  </si>
  <si>
    <t>Refuse derived fuel</t>
  </si>
  <si>
    <t>Tier</t>
  </si>
  <si>
    <t>NCV</t>
  </si>
  <si>
    <t>Country Specific</t>
  </si>
  <si>
    <t>Supplier Specific</t>
  </si>
  <si>
    <t>1A1</t>
  </si>
  <si>
    <t>1A1ai</t>
  </si>
  <si>
    <t>1A1aii</t>
  </si>
  <si>
    <t>1A1b</t>
  </si>
  <si>
    <t>1A1ci</t>
  </si>
  <si>
    <t>1A1cii</t>
  </si>
  <si>
    <t>1A2a</t>
  </si>
  <si>
    <t>1A2b</t>
  </si>
  <si>
    <t>1A2c</t>
  </si>
  <si>
    <t>1A2d</t>
  </si>
  <si>
    <t>1A2e</t>
  </si>
  <si>
    <t>1A2f</t>
  </si>
  <si>
    <t>1A2g</t>
  </si>
  <si>
    <t>1A2h</t>
  </si>
  <si>
    <t>1A2i</t>
  </si>
  <si>
    <t>1A2j</t>
  </si>
  <si>
    <t>1A2k</t>
  </si>
  <si>
    <t>1A2l</t>
  </si>
  <si>
    <t>1A2m</t>
  </si>
  <si>
    <t>1A2n</t>
  </si>
  <si>
    <t xml:space="preserve">1A3 </t>
  </si>
  <si>
    <t xml:space="preserve">1A3ai   </t>
  </si>
  <si>
    <t>1A3aii</t>
  </si>
  <si>
    <t>1A3b</t>
  </si>
  <si>
    <t>1A3c</t>
  </si>
  <si>
    <t>1A3di</t>
  </si>
  <si>
    <t>1A3dii</t>
  </si>
  <si>
    <t>1A3ei</t>
  </si>
  <si>
    <t>1A3eii</t>
  </si>
  <si>
    <t>1A4</t>
  </si>
  <si>
    <t xml:space="preserve">1A4a   </t>
  </si>
  <si>
    <t xml:space="preserve">1A4b   </t>
  </si>
  <si>
    <t>1A4ci</t>
  </si>
  <si>
    <t>1A4cii</t>
  </si>
  <si>
    <t>1A4ciii</t>
  </si>
  <si>
    <t>1A5</t>
  </si>
  <si>
    <t xml:space="preserve">1A5a    </t>
  </si>
  <si>
    <t>1A5bi</t>
  </si>
  <si>
    <t>1A5bii</t>
  </si>
  <si>
    <t>1A5biii</t>
  </si>
  <si>
    <t>1A5c</t>
  </si>
  <si>
    <t>Input the contact number of the accounting officer of the company</t>
  </si>
  <si>
    <t>Jet Fuel (Jet A1)</t>
  </si>
  <si>
    <t>This tool is only for fuel combustion activities</t>
  </si>
  <si>
    <t>This tool should be submitted along with the Annexure 3 form</t>
  </si>
  <si>
    <t>If supplier-specific NCVs are to be entered they should be in TJ form only. i.e., TJ/Tonne or TJ/L or TJ/m3. No other type of NCV should be used.</t>
  </si>
  <si>
    <t>Column F is hidden for a reason. Do not unhide it or change the designation we has chosen for it. That designation has been made for a reason. It is not a mistake for you to correct.</t>
  </si>
  <si>
    <t>Sasol Polyfuel 7/40D </t>
  </si>
  <si>
    <t>Sasol Catlight Blend </t>
  </si>
  <si>
    <t>Sasol HFO-150 </t>
  </si>
  <si>
    <t>Sasol LS-HFO </t>
  </si>
  <si>
    <t>Sasol Fuel Oil 10 </t>
  </si>
  <si>
    <t>Sasol MTP Coker Gas Oil </t>
  </si>
  <si>
    <t>Sasol Dusty Tar </t>
  </si>
  <si>
    <t>Sasol Butanol Fuel Oil (BFO) </t>
  </si>
  <si>
    <t>Sasol Mixed Alcohol </t>
  </si>
  <si>
    <t>Sasol Non-acid Chemicals (NAC) </t>
  </si>
  <si>
    <t>Sasol Sabufuel </t>
  </si>
  <si>
    <t>Sasol Flare Knockout Liquid (FKOL) </t>
  </si>
  <si>
    <t>Sasol Secunda Refinery Oil (SRO) </t>
  </si>
  <si>
    <t>Sasol Cold Condensate </t>
  </si>
  <si>
    <t>14 new Sasol Fuels have been added. Please check for you fuel on the list before assuming another fuel.</t>
  </si>
  <si>
    <t>TJ/Tonne </t>
  </si>
  <si>
    <t>For the activity data to be entered on the Annexure 3 form please use the consumption value and units for each fuel reported.</t>
  </si>
  <si>
    <r>
      <t>If you are choosing to manually input your own calculations for CO</t>
    </r>
    <r>
      <rPr>
        <b/>
        <vertAlign val="subscript"/>
        <sz val="16"/>
        <color rgb="FF000000"/>
        <rFont val="Arial"/>
        <family val="2"/>
        <scheme val="minor"/>
      </rPr>
      <t>2</t>
    </r>
    <r>
      <rPr>
        <b/>
        <sz val="16"/>
        <color rgb="FF000000"/>
        <rFont val="Arial"/>
        <family val="2"/>
        <scheme val="minor"/>
      </rPr>
      <t xml:space="preserve"> emissions from coal using a carbon content calculation please select the "Manual Input" option for the CO</t>
    </r>
    <r>
      <rPr>
        <b/>
        <vertAlign val="subscript"/>
        <sz val="16"/>
        <color rgb="FF000000"/>
        <rFont val="Arial"/>
        <family val="2"/>
        <scheme val="minor"/>
      </rPr>
      <t>2</t>
    </r>
    <r>
      <rPr>
        <b/>
        <sz val="16"/>
        <color rgb="FF000000"/>
        <rFont val="Arial"/>
        <family val="2"/>
        <scheme val="minor"/>
      </rPr>
      <t xml:space="preserve"> Tier and indicate tier 2 on your Annexure 3 form as the methodology.</t>
    </r>
  </si>
  <si>
    <t>DO NOT OVERRIDE ANY GREY CELLS EXCEPT WHEN ENTERING A SUPPLIER SPECIFIC NCV VALUE OR WHEN ENTERING EMISSIONS VALUES WHEN TIER 3 IS CHOSEN FOR THE GAS. ALL OTHER GREY BLOCKS SHOULD NOT BE 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</si>
</sst>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000"/>
    <numFmt numFmtId="167" formatCode="0.00000"/>
    <numFmt numFmtId="168" formatCode="0.000000"/>
  </numFmts>
  <fonts count="43">
    <font>
      <sz val="10"/>
      <color rgb="FF000000"/>
      <name val="Arial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32"/>
      <color rgb="FF00ACA2"/>
      <name val="Noto Sans Symbols"/>
    </font>
    <font>
      <sz val="12"/>
      <color rgb="FFFF0000"/>
      <name val="Arial"/>
      <family val="2"/>
    </font>
    <font>
      <vertAlign val="subscript"/>
      <sz val="12"/>
      <color theme="1"/>
      <name val="Arial"/>
      <family val="2"/>
    </font>
    <font>
      <sz val="11"/>
      <color rgb="FF006100"/>
      <name val="Arial"/>
      <family val="2"/>
      <scheme val="minor"/>
    </font>
    <font>
      <sz val="14"/>
      <color theme="1"/>
      <name val="Arial"/>
      <family val="2"/>
    </font>
    <font>
      <u/>
      <sz val="14"/>
      <color rgb="FF0000FF"/>
      <name val="Arial"/>
      <family val="2"/>
    </font>
    <font>
      <b/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color rgb="FF000000"/>
      <name val="Arial"/>
      <family val="2"/>
    </font>
    <font>
      <u/>
      <sz val="8"/>
      <color rgb="FFFFFFFF"/>
      <name val="Arial"/>
      <family val="2"/>
    </font>
    <font>
      <u/>
      <vertAlign val="subscript"/>
      <sz val="8"/>
      <color rgb="FFFFFFFF"/>
      <name val="Arial"/>
      <family val="2"/>
    </font>
    <font>
      <b/>
      <sz val="8"/>
      <color rgb="FF000000"/>
      <name val="Arial"/>
      <family val="2"/>
    </font>
    <font>
      <u/>
      <sz val="8"/>
      <color rgb="FF000000"/>
      <name val="Arial"/>
      <family val="2"/>
    </font>
    <font>
      <u/>
      <sz val="10"/>
      <color theme="10"/>
      <name val="Arial"/>
      <family val="2"/>
      <scheme val="minor"/>
    </font>
    <font>
      <b/>
      <sz val="12"/>
      <color rgb="FFFF0000"/>
      <name val="Arial"/>
      <family val="2"/>
    </font>
    <font>
      <b/>
      <sz val="28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i/>
      <sz val="10"/>
      <color theme="1"/>
      <name val="Arial"/>
      <family val="2"/>
    </font>
    <font>
      <i/>
      <sz val="11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11"/>
      <color rgb="FF000000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b/>
      <vertAlign val="subscript"/>
      <sz val="12"/>
      <color theme="1"/>
      <name val="Arial"/>
      <family val="2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b/>
      <vertAlign val="subscript"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Arial Narrow"/>
      <family val="2"/>
    </font>
    <font>
      <b/>
      <sz val="16"/>
      <color rgb="FF000000"/>
      <name val="Arial"/>
      <family val="2"/>
      <scheme val="minor"/>
    </font>
    <font>
      <b/>
      <vertAlign val="subscript"/>
      <sz val="16"/>
      <color rgb="FF00000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73C167"/>
        <bgColor rgb="FF73C167"/>
      </patternFill>
    </fill>
    <fill>
      <patternFill patternType="solid">
        <fgColor rgb="FFC6EFCE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rgb="FF73C167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DDB45"/>
        <bgColor indexed="64"/>
      </patternFill>
    </fill>
    <fill>
      <patternFill patternType="solid">
        <fgColor rgb="FFF4F7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medium">
        <color theme="0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rgb="FFFFFFFF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DDB45"/>
      </left>
      <right/>
      <top style="medium">
        <color rgb="FFCDDB45"/>
      </top>
      <bottom style="medium">
        <color rgb="FFCDDB45"/>
      </bottom>
      <diagonal/>
    </border>
    <border>
      <left/>
      <right/>
      <top style="medium">
        <color rgb="FFCDDB45"/>
      </top>
      <bottom style="medium">
        <color rgb="FFCDDB45"/>
      </bottom>
      <diagonal/>
    </border>
    <border>
      <left/>
      <right style="medium">
        <color rgb="FFCDDB45"/>
      </right>
      <top style="medium">
        <color rgb="FFCDDB45"/>
      </top>
      <bottom style="medium">
        <color rgb="FFCDDB45"/>
      </bottom>
      <diagonal/>
    </border>
    <border>
      <left style="medium">
        <color rgb="FFE0E98F"/>
      </left>
      <right style="medium">
        <color rgb="FFE0E98F"/>
      </right>
      <top/>
      <bottom style="medium">
        <color rgb="FFE0E98F"/>
      </bottom>
      <diagonal/>
    </border>
    <border>
      <left/>
      <right style="medium">
        <color rgb="FFE0E98F"/>
      </right>
      <top/>
      <bottom style="medium">
        <color rgb="FFE0E98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3" borderId="0" applyNumberFormat="0" applyBorder="0" applyAlignment="0" applyProtection="0"/>
    <xf numFmtId="164" fontId="15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62">
    <xf numFmtId="0" fontId="0" fillId="0" borderId="0" xfId="0"/>
    <xf numFmtId="0" fontId="1" fillId="0" borderId="1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3" xfId="0" applyFont="1" applyBorder="1"/>
    <xf numFmtId="0" fontId="6" fillId="0" borderId="1" xfId="0" applyFont="1" applyBorder="1"/>
    <xf numFmtId="0" fontId="6" fillId="0" borderId="5" xfId="0" applyFont="1" applyBorder="1"/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0" borderId="17" xfId="0" applyFont="1" applyBorder="1"/>
    <xf numFmtId="0" fontId="2" fillId="0" borderId="17" xfId="0" applyFont="1" applyBorder="1"/>
    <xf numFmtId="2" fontId="2" fillId="0" borderId="17" xfId="0" applyNumberFormat="1" applyFont="1" applyBorder="1"/>
    <xf numFmtId="0" fontId="2" fillId="7" borderId="17" xfId="0" applyFont="1" applyFill="1" applyBorder="1"/>
    <xf numFmtId="0" fontId="0" fillId="0" borderId="0" xfId="0" applyAlignment="1">
      <alignment horizontal="left"/>
    </xf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16" fillId="8" borderId="22" xfId="0" applyFont="1" applyFill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horizontal="center" vertical="center" wrapText="1"/>
    </xf>
    <xf numFmtId="0" fontId="19" fillId="9" borderId="25" xfId="0" applyFont="1" applyFill="1" applyBorder="1" applyAlignment="1">
      <alignment horizontal="justify" vertical="center"/>
    </xf>
    <xf numFmtId="0" fontId="20" fillId="9" borderId="26" xfId="0" applyFont="1" applyFill="1" applyBorder="1" applyAlignment="1">
      <alignment horizontal="right" vertical="center"/>
    </xf>
    <xf numFmtId="0" fontId="16" fillId="9" borderId="26" xfId="0" applyFont="1" applyFill="1" applyBorder="1" applyAlignment="1">
      <alignment horizontal="right" vertical="center"/>
    </xf>
    <xf numFmtId="0" fontId="19" fillId="0" borderId="25" xfId="0" applyFont="1" applyBorder="1" applyAlignment="1">
      <alignment horizontal="justify" vertical="center"/>
    </xf>
    <xf numFmtId="0" fontId="20" fillId="0" borderId="26" xfId="0" applyFont="1" applyBorder="1" applyAlignment="1">
      <alignment horizontal="right" vertical="center"/>
    </xf>
    <xf numFmtId="0" fontId="16" fillId="0" borderId="26" xfId="0" applyFont="1" applyBorder="1" applyAlignment="1">
      <alignment horizontal="right" vertical="center"/>
    </xf>
    <xf numFmtId="0" fontId="1" fillId="0" borderId="16" xfId="0" applyFont="1" applyBorder="1"/>
    <xf numFmtId="0" fontId="0" fillId="11" borderId="0" xfId="0" applyFill="1"/>
    <xf numFmtId="0" fontId="23" fillId="11" borderId="0" xfId="0" applyFont="1" applyFill="1" applyAlignment="1">
      <alignment horizontal="center" vertical="center"/>
    </xf>
    <xf numFmtId="0" fontId="11" fillId="10" borderId="17" xfId="0" applyFont="1" applyFill="1" applyBorder="1" applyAlignment="1">
      <alignment horizontal="center"/>
    </xf>
    <xf numFmtId="0" fontId="24" fillId="10" borderId="17" xfId="0" applyFont="1" applyFill="1" applyBorder="1" applyAlignment="1">
      <alignment vertical="center" wrapText="1"/>
    </xf>
    <xf numFmtId="0" fontId="0" fillId="11" borderId="17" xfId="0" applyFill="1" applyBorder="1"/>
    <xf numFmtId="0" fontId="0" fillId="0" borderId="17" xfId="0" applyBorder="1"/>
    <xf numFmtId="0" fontId="14" fillId="11" borderId="21" xfId="0" applyFont="1" applyFill="1" applyBorder="1" applyAlignment="1">
      <alignment horizontal="center"/>
    </xf>
    <xf numFmtId="0" fontId="14" fillId="11" borderId="21" xfId="0" applyFont="1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2" fillId="0" borderId="17" xfId="0" applyFont="1" applyBorder="1" applyProtection="1">
      <protection locked="0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0" borderId="27" xfId="0" applyBorder="1"/>
    <xf numFmtId="0" fontId="0" fillId="0" borderId="28" xfId="0" applyBorder="1"/>
    <xf numFmtId="0" fontId="13" fillId="0" borderId="30" xfId="0" applyFont="1" applyBorder="1"/>
    <xf numFmtId="0" fontId="13" fillId="0" borderId="17" xfId="0" applyFont="1" applyBorder="1"/>
    <xf numFmtId="166" fontId="0" fillId="0" borderId="0" xfId="0" applyNumberFormat="1"/>
    <xf numFmtId="0" fontId="25" fillId="0" borderId="4" xfId="0" applyFont="1" applyBorder="1"/>
    <xf numFmtId="0" fontId="25" fillId="0" borderId="1" xfId="0" applyFont="1" applyBorder="1" applyProtection="1">
      <protection locked="0"/>
    </xf>
    <xf numFmtId="0" fontId="25" fillId="0" borderId="1" xfId="0" applyFont="1" applyBorder="1"/>
    <xf numFmtId="165" fontId="26" fillId="5" borderId="18" xfId="1" applyNumberFormat="1" applyFont="1" applyFill="1" applyBorder="1" applyAlignment="1"/>
    <xf numFmtId="165" fontId="26" fillId="5" borderId="19" xfId="1" applyNumberFormat="1" applyFont="1" applyFill="1" applyBorder="1" applyAlignment="1"/>
    <xf numFmtId="165" fontId="26" fillId="5" borderId="20" xfId="1" applyNumberFormat="1" applyFont="1" applyFill="1" applyBorder="1" applyAlignment="1"/>
    <xf numFmtId="0" fontId="26" fillId="5" borderId="17" xfId="1" applyFont="1" applyFill="1" applyBorder="1"/>
    <xf numFmtId="0" fontId="27" fillId="0" borderId="0" xfId="0" applyFont="1"/>
    <xf numFmtId="0" fontId="2" fillId="0" borderId="20" xfId="0" applyFont="1" applyBorder="1" applyProtection="1">
      <protection locked="0"/>
    </xf>
    <xf numFmtId="0" fontId="0" fillId="11" borderId="16" xfId="0" applyFill="1" applyBorder="1"/>
    <xf numFmtId="0" fontId="1" fillId="0" borderId="7" xfId="0" applyFont="1" applyBorder="1"/>
    <xf numFmtId="2" fontId="2" fillId="7" borderId="17" xfId="0" applyNumberFormat="1" applyFont="1" applyFill="1" applyBorder="1"/>
    <xf numFmtId="1" fontId="2" fillId="0" borderId="17" xfId="0" applyNumberFormat="1" applyFont="1" applyBorder="1" applyProtection="1">
      <protection locked="0"/>
    </xf>
    <xf numFmtId="0" fontId="5" fillId="11" borderId="1" xfId="0" applyFont="1" applyFill="1" applyBorder="1" applyAlignment="1">
      <alignment horizontal="right"/>
    </xf>
    <xf numFmtId="0" fontId="4" fillId="11" borderId="11" xfId="0" applyFont="1" applyFill="1" applyBorder="1" applyAlignment="1">
      <alignment vertical="center"/>
    </xf>
    <xf numFmtId="0" fontId="1" fillId="11" borderId="11" xfId="0" applyFont="1" applyFill="1" applyBorder="1"/>
    <xf numFmtId="0" fontId="1" fillId="11" borderId="1" xfId="0" applyFont="1" applyFill="1" applyBorder="1"/>
    <xf numFmtId="0" fontId="3" fillId="11" borderId="3" xfId="0" applyFont="1" applyFill="1" applyBorder="1"/>
    <xf numFmtId="0" fontId="1" fillId="11" borderId="1" xfId="0" applyFont="1" applyFill="1" applyBorder="1" applyAlignment="1">
      <alignment wrapText="1"/>
    </xf>
    <xf numFmtId="0" fontId="1" fillId="11" borderId="13" xfId="0" applyFont="1" applyFill="1" applyBorder="1"/>
    <xf numFmtId="0" fontId="1" fillId="11" borderId="12" xfId="0" applyFont="1" applyFill="1" applyBorder="1"/>
    <xf numFmtId="0" fontId="1" fillId="11" borderId="14" xfId="0" applyFont="1" applyFill="1" applyBorder="1"/>
    <xf numFmtId="0" fontId="1" fillId="11" borderId="8" xfId="0" applyFont="1" applyFill="1" applyBorder="1"/>
    <xf numFmtId="0" fontId="1" fillId="11" borderId="8" xfId="0" applyFont="1" applyFill="1" applyBorder="1" applyAlignment="1">
      <alignment wrapText="1"/>
    </xf>
    <xf numFmtId="0" fontId="1" fillId="11" borderId="15" xfId="0" applyFont="1" applyFill="1" applyBorder="1" applyAlignment="1">
      <alignment wrapText="1"/>
    </xf>
    <xf numFmtId="0" fontId="1" fillId="11" borderId="2" xfId="0" applyFont="1" applyFill="1" applyBorder="1"/>
    <xf numFmtId="0" fontId="1" fillId="11" borderId="3" xfId="0" applyFont="1" applyFill="1" applyBorder="1"/>
    <xf numFmtId="0" fontId="1" fillId="11" borderId="4" xfId="0" applyFont="1" applyFill="1" applyBorder="1"/>
    <xf numFmtId="0" fontId="2" fillId="11" borderId="1" xfId="0" applyFont="1" applyFill="1" applyBorder="1"/>
    <xf numFmtId="0" fontId="2" fillId="11" borderId="4" xfId="0" applyFont="1" applyFill="1" applyBorder="1"/>
    <xf numFmtId="0" fontId="1" fillId="11" borderId="6" xfId="0" applyFont="1" applyFill="1" applyBorder="1"/>
    <xf numFmtId="0" fontId="1" fillId="11" borderId="16" xfId="0" applyFont="1" applyFill="1" applyBorder="1"/>
    <xf numFmtId="0" fontId="22" fillId="11" borderId="35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5" fillId="11" borderId="1" xfId="0" applyFont="1" applyFill="1" applyBorder="1"/>
    <xf numFmtId="0" fontId="27" fillId="11" borderId="0" xfId="0" applyFont="1" applyFill="1"/>
    <xf numFmtId="0" fontId="1" fillId="11" borderId="1" xfId="0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4" fillId="6" borderId="17" xfId="0" applyFont="1" applyFill="1" applyBorder="1" applyAlignment="1">
      <alignment horizontal="center" vertical="center" wrapText="1"/>
    </xf>
    <xf numFmtId="0" fontId="11" fillId="12" borderId="17" xfId="0" applyFont="1" applyFill="1" applyBorder="1" applyAlignment="1">
      <alignment vertical="top"/>
    </xf>
    <xf numFmtId="0" fontId="11" fillId="11" borderId="17" xfId="0" applyFont="1" applyFill="1" applyBorder="1" applyAlignment="1">
      <alignment vertical="top"/>
    </xf>
    <xf numFmtId="0" fontId="5" fillId="11" borderId="6" xfId="0" applyFont="1" applyFill="1" applyBorder="1" applyAlignment="1">
      <alignment horizontal="right"/>
    </xf>
    <xf numFmtId="0" fontId="33" fillId="11" borderId="17" xfId="3" applyFont="1" applyFill="1" applyBorder="1" applyAlignment="1">
      <alignment horizontal="center" vertical="center"/>
    </xf>
    <xf numFmtId="3" fontId="12" fillId="0" borderId="17" xfId="0" quotePrefix="1" applyNumberFormat="1" applyFont="1" applyBorder="1" applyAlignment="1">
      <alignment horizontal="center" vertical="center"/>
    </xf>
    <xf numFmtId="0" fontId="34" fillId="11" borderId="17" xfId="0" applyFont="1" applyFill="1" applyBorder="1" applyAlignment="1">
      <alignment horizontal="center" vertical="center"/>
    </xf>
    <xf numFmtId="0" fontId="37" fillId="6" borderId="17" xfId="0" applyFont="1" applyFill="1" applyBorder="1" applyAlignment="1">
      <alignment horizontal="center" vertical="center" wrapText="1"/>
    </xf>
    <xf numFmtId="0" fontId="0" fillId="0" borderId="20" xfId="0" applyBorder="1"/>
    <xf numFmtId="0" fontId="12" fillId="0" borderId="20" xfId="0" applyFont="1" applyBorder="1"/>
    <xf numFmtId="0" fontId="12" fillId="0" borderId="39" xfId="0" applyFont="1" applyBorder="1"/>
    <xf numFmtId="0" fontId="38" fillId="0" borderId="17" xfId="0" applyFont="1" applyBorder="1" applyAlignment="1">
      <alignment vertical="center"/>
    </xf>
    <xf numFmtId="4" fontId="0" fillId="0" borderId="29" xfId="0" applyNumberFormat="1" applyBorder="1" applyAlignment="1">
      <alignment horizontal="center" vertical="center"/>
    </xf>
    <xf numFmtId="4" fontId="13" fillId="0" borderId="31" xfId="0" applyNumberFormat="1" applyFon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28" xfId="0" applyNumberFormat="1" applyBorder="1" applyAlignment="1">
      <alignment horizontal="center" vertical="center"/>
    </xf>
    <xf numFmtId="4" fontId="13" fillId="0" borderId="17" xfId="0" applyNumberFormat="1" applyFont="1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3" fontId="0" fillId="11" borderId="17" xfId="0" applyNumberFormat="1" applyFill="1" applyBorder="1" applyAlignment="1">
      <alignment horizontal="center" vertical="center"/>
    </xf>
    <xf numFmtId="2" fontId="0" fillId="0" borderId="0" xfId="0" applyNumberFormat="1"/>
    <xf numFmtId="0" fontId="39" fillId="11" borderId="0" xfId="0" applyFont="1" applyFill="1"/>
    <xf numFmtId="0" fontId="12" fillId="0" borderId="0" xfId="0" applyFont="1" applyAlignment="1">
      <alignment horizontal="center" vertical="center"/>
    </xf>
    <xf numFmtId="0" fontId="41" fillId="13" borderId="0" xfId="0" applyFont="1" applyFill="1" applyAlignment="1">
      <alignment horizontal="center" vertical="center"/>
    </xf>
    <xf numFmtId="0" fontId="41" fillId="13" borderId="0" xfId="0" applyFont="1" applyFill="1" applyAlignment="1">
      <alignment horizontal="left" vertical="center" wrapText="1"/>
    </xf>
    <xf numFmtId="167" fontId="0" fillId="0" borderId="0" xfId="0" applyNumberFormat="1"/>
    <xf numFmtId="0" fontId="1" fillId="11" borderId="1" xfId="0" applyFont="1" applyFill="1" applyBorder="1" applyAlignment="1">
      <alignment horizontal="center" vertical="center"/>
    </xf>
    <xf numFmtId="168" fontId="2" fillId="7" borderId="17" xfId="0" applyNumberFormat="1" applyFont="1" applyFill="1" applyBorder="1"/>
    <xf numFmtId="165" fontId="2" fillId="7" borderId="17" xfId="0" applyNumberFormat="1" applyFont="1" applyFill="1" applyBorder="1"/>
    <xf numFmtId="3" fontId="0" fillId="11" borderId="17" xfId="2" applyNumberFormat="1" applyFont="1" applyFill="1" applyBorder="1" applyAlignment="1">
      <alignment horizontal="center" vertical="center"/>
    </xf>
    <xf numFmtId="4" fontId="0" fillId="11" borderId="17" xfId="0" applyNumberFormat="1" applyFill="1" applyBorder="1" applyAlignment="1">
      <alignment horizontal="center" vertical="center"/>
    </xf>
    <xf numFmtId="4" fontId="0" fillId="11" borderId="31" xfId="0" applyNumberFormat="1" applyFill="1" applyBorder="1" applyAlignment="1">
      <alignment horizontal="center" vertical="center"/>
    </xf>
    <xf numFmtId="165" fontId="0" fillId="11" borderId="17" xfId="0" applyNumberFormat="1" applyFill="1" applyBorder="1" applyAlignment="1">
      <alignment horizontal="center" vertical="center"/>
    </xf>
    <xf numFmtId="3" fontId="0" fillId="11" borderId="0" xfId="0" applyNumberFormat="1" applyFill="1" applyAlignment="1">
      <alignment horizontal="center" vertical="center"/>
    </xf>
    <xf numFmtId="165" fontId="0" fillId="11" borderId="33" xfId="0" applyNumberFormat="1" applyFill="1" applyBorder="1" applyAlignment="1">
      <alignment horizontal="center" vertical="center"/>
    </xf>
    <xf numFmtId="2" fontId="0" fillId="11" borderId="17" xfId="0" applyNumberFormat="1" applyFill="1" applyBorder="1" applyAlignment="1">
      <alignment horizontal="center" vertical="center"/>
    </xf>
    <xf numFmtId="3" fontId="0" fillId="11" borderId="40" xfId="0" applyNumberFormat="1" applyFill="1" applyBorder="1" applyAlignment="1">
      <alignment horizontal="center" vertical="center"/>
    </xf>
    <xf numFmtId="0" fontId="0" fillId="11" borderId="41" xfId="0" applyFill="1" applyBorder="1" applyAlignment="1">
      <alignment horizontal="center" vertical="center"/>
    </xf>
    <xf numFmtId="3" fontId="0" fillId="11" borderId="41" xfId="0" applyNumberFormat="1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167" fontId="0" fillId="11" borderId="17" xfId="0" applyNumberFormat="1" applyFill="1" applyBorder="1" applyAlignment="1">
      <alignment horizontal="center" vertical="center"/>
    </xf>
    <xf numFmtId="0" fontId="40" fillId="11" borderId="17" xfId="0" applyFont="1" applyFill="1" applyBorder="1" applyAlignment="1">
      <alignment horizontal="center" vertical="center" wrapText="1"/>
    </xf>
    <xf numFmtId="4" fontId="0" fillId="11" borderId="20" xfId="0" applyNumberFormat="1" applyFill="1" applyBorder="1" applyAlignment="1">
      <alignment horizontal="center" vertical="center"/>
    </xf>
    <xf numFmtId="0" fontId="0" fillId="11" borderId="40" xfId="0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3" fontId="0" fillId="11" borderId="32" xfId="0" applyNumberFormat="1" applyFill="1" applyBorder="1" applyAlignment="1">
      <alignment horizontal="center" vertical="center"/>
    </xf>
    <xf numFmtId="0" fontId="0" fillId="0" borderId="0" xfId="0"/>
    <xf numFmtId="0" fontId="3" fillId="0" borderId="10" xfId="0" applyFont="1" applyBorder="1"/>
    <xf numFmtId="0" fontId="3" fillId="11" borderId="3" xfId="0" applyFont="1" applyFill="1" applyBorder="1"/>
    <xf numFmtId="0" fontId="3" fillId="11" borderId="4" xfId="0" applyFont="1" applyFill="1" applyBorder="1"/>
    <xf numFmtId="0" fontId="30" fillId="11" borderId="16" xfId="0" applyFont="1" applyFill="1" applyBorder="1" applyAlignment="1">
      <alignment horizontal="center" textRotation="90"/>
    </xf>
    <xf numFmtId="0" fontId="31" fillId="5" borderId="18" xfId="0" applyFont="1" applyFill="1" applyBorder="1" applyAlignment="1">
      <alignment horizontal="center"/>
    </xf>
    <xf numFmtId="0" fontId="31" fillId="5" borderId="19" xfId="0" applyFont="1" applyFill="1" applyBorder="1" applyAlignment="1">
      <alignment horizontal="center"/>
    </xf>
    <xf numFmtId="0" fontId="31" fillId="5" borderId="20" xfId="0" applyFont="1" applyFill="1" applyBorder="1" applyAlignment="1">
      <alignment horizontal="center"/>
    </xf>
    <xf numFmtId="0" fontId="9" fillId="4" borderId="18" xfId="0" applyFont="1" applyFill="1" applyBorder="1" applyAlignment="1" applyProtection="1">
      <alignment horizontal="center"/>
      <protection locked="0"/>
    </xf>
    <xf numFmtId="0" fontId="9" fillId="4" borderId="19" xfId="0" applyFont="1" applyFill="1" applyBorder="1" applyAlignment="1" applyProtection="1">
      <alignment horizontal="center"/>
      <protection locked="0"/>
    </xf>
    <xf numFmtId="0" fontId="9" fillId="4" borderId="20" xfId="0" applyFont="1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</cellXfs>
  <cellStyles count="4">
    <cellStyle name="Comma" xfId="2" builtinId="3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ndisiwe Mashele" id="{5E494924-DD9F-41FA-B1E8-EA60F08A778E}" userId="S::smashele@environment.gov.za::ca629651-e161-4abb-a8ee-0382f47051ed" providerId="AD"/>
  <person displayName="Rumbidzai Mhunduru" id="{D1624D6A-E94D-45C0-9733-5E8D242536D8}" userId="S::RMhunduru@environment.gov.za::eafa34f3-e8f3-44af-b839-65034f609f83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" dT="2024-07-29T08:10:24.85" personId="{D1624D6A-E94D-45C0-9733-5E8D242536D8}" id="{283CD429-FE48-49E4-8199-0157367BBF1E}">
    <text xml:space="preserve">Add the consumption value and units as the activity data on the Annexure 3 form. </text>
  </threadedComment>
  <threadedComment ref="J3" dT="2024-07-29T08:16:08.89" personId="{D1624D6A-E94D-45C0-9733-5E8D242536D8}" id="{9F2BFFF2-1F8A-4368-831C-2F299789F2E5}">
    <text>If you use a supplier specific NCV make sure that it is in TJ. 
i.e., TJ/tonne or TJ/L , TJ/m3.
No other units should be used in this calculation tool.</text>
  </threadedComment>
  <threadedComment ref="M3" dT="2024-07-29T08:50:04.24" personId="{D1624D6A-E94D-45C0-9733-5E8D242536D8}" id="{ED507479-919E-47DE-98D4-EBDB45B41BE5}">
    <text>If you are calculating your own CO2 emissions using the carbon content of coal then choose the 2-Manual Input option.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K15" dT="2023-12-13T12:46:08.61" personId="{D1624D6A-E94D-45C0-9733-5E8D242536D8}" id="{7767D51A-1392-4B15-B24C-7DB7978250DE}">
    <text>I don't think we have a CS NCV for BFG. I changing this to N/A. (Was initially down as 0.0000310</text>
  </threadedComment>
  <threadedComment ref="K22" dT="2023-12-13T12:47:07.28" personId="{D1624D6A-E94D-45C0-9733-5E8D242536D8}" id="{E3F0BEBA-4B32-48EC-9483-8E804D8D40C5}">
    <text>Chaning this to the new value based on the info from the Tier 2 EF submission. The value is slightly different to what we currently have in the Meth Guides.</text>
  </threadedComment>
  <threadedComment ref="M22" dT="2023-12-13T13:41:46.68" personId="{D1624D6A-E94D-45C0-9733-5E8D242536D8}" id="{6692CEE2-67F9-44AE-B604-EC62FD455343}">
    <text>Kg/m3</text>
  </threadedComment>
  <threadedComment ref="K23" dT="2023-12-13T12:47:07.28" personId="{D1624D6A-E94D-45C0-9733-5E8D242536D8}" id="{2E2A8BD3-761C-4DA1-A5B7-0848F39F8EAD}">
    <text>Chaning this to the new value based on the info from the Tier 2 EF submission. The value is slightly different to what we currently have in the Meth Guides.</text>
  </threadedComment>
  <threadedComment ref="M23" dT="2023-12-13T13:41:46.68" personId="{D1624D6A-E94D-45C0-9733-5E8D242536D8}" id="{3A856D42-E363-4057-9320-6CCA7FE69CAE}">
    <text>Kg/m3</text>
  </threadedComment>
  <threadedComment ref="K41" dT="2023-12-13T12:22:43.76" personId="{D1624D6A-E94D-45C0-9733-5E8D242536D8}" id="{A898B934-952F-41E3-A4A7-B942ED956E55}">
    <text>Where is this values from. I have 0.01373 TJ/Tonne in my records.</text>
  </threadedComment>
  <threadedComment ref="K41" dT="2023-12-13T12:29:56.34" personId="{5E494924-DD9F-41FA-B1E8-EA60F08A778E}" id="{522FDD18-0AC9-461B-88F5-654BF38BFA15}" parentId="{A898B934-952F-41E3-A4A7-B942ED956E55}">
    <text>I think it's an input error.</text>
  </threadedComment>
  <threadedComment ref="K41" dT="2023-12-13T12:45:20.96" personId="{D1624D6A-E94D-45C0-9733-5E8D242536D8}" id="{FD82E17F-4D23-4819-BAB0-48B0974BADE9}" parentId="{A898B934-952F-41E3-A4A7-B942ED956E55}">
    <text>Ok. I corrected to what I have.</text>
  </threadedComment>
  <threadedComment ref="K42" dT="2023-12-13T12:47:07.28" personId="{D1624D6A-E94D-45C0-9733-5E8D242536D8}" id="{1896576A-B0AD-4B9A-AEC8-1A2AE6BCDB35}">
    <text>Chaning this to the new value based on the info from the Tier 2 EF submission. The value is slightly different to what we currently have in the Meth Guides.</text>
  </threadedComment>
  <threadedComment ref="M42" dT="2023-12-13T13:41:46.68" personId="{D1624D6A-E94D-45C0-9733-5E8D242536D8}" id="{EE2D64B8-AFE8-4CB0-82D1-DD8825D926B3}">
    <text>Kg/m3</text>
  </threadedComment>
  <threadedComment ref="M49" dT="2023-12-13T13:41:46.68" personId="{D1624D6A-E94D-45C0-9733-5E8D242536D8}" id="{42ACACA9-6137-4C22-8BAC-401163855143}">
    <text>Kg/m3</text>
  </threadedComment>
  <threadedComment ref="M50" dT="2023-12-13T13:41:46.68" personId="{D1624D6A-E94D-45C0-9733-5E8D242536D8}" id="{72A7E544-4E6B-407E-A1F0-E04B62EB290E}">
    <text>Kg/m3</text>
  </threadedComment>
  <threadedComment ref="K72" dT="2023-12-13T12:48:39.66" personId="{D1624D6A-E94D-45C0-9733-5E8D242536D8}" id="{DC17A9D7-446E-412E-8ECC-4B420514E5C3}">
    <text xml:space="preserve">I don't think we have a CS NCV for BFG. I changing this to N/A. (Was initially down as 0.00002
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EF9A-96AD-4F2C-A824-7386395507DE}">
  <sheetPr codeName="Sheet4">
    <tabColor rgb="FFC00000"/>
  </sheetPr>
  <dimension ref="B3:Z11"/>
  <sheetViews>
    <sheetView workbookViewId="0">
      <selection activeCell="E6" sqref="E6"/>
    </sheetView>
  </sheetViews>
  <sheetFormatPr defaultColWidth="8.7109375" defaultRowHeight="12.75"/>
  <cols>
    <col min="1" max="2" width="8.7109375" style="33"/>
    <col min="3" max="3" width="154.42578125" style="33" customWidth="1"/>
    <col min="4" max="16384" width="8.7109375" style="33"/>
  </cols>
  <sheetData>
    <row r="3" spans="2:26" ht="64.5" customHeight="1">
      <c r="B3" s="122">
        <v>1</v>
      </c>
      <c r="C3" s="123" t="s">
        <v>283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 spans="2:26" ht="64.5" customHeight="1">
      <c r="B4" s="122">
        <f>B3+1</f>
        <v>2</v>
      </c>
      <c r="C4" s="123" t="s">
        <v>284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</row>
    <row r="5" spans="2:26" ht="64.5" customHeight="1">
      <c r="B5" s="122">
        <f t="shared" ref="B5:B10" si="0">B4+1</f>
        <v>3</v>
      </c>
      <c r="C5" s="123" t="s">
        <v>303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</row>
    <row r="6" spans="2:26" ht="64.5" customHeight="1">
      <c r="B6" s="122">
        <f t="shared" si="0"/>
        <v>4</v>
      </c>
      <c r="C6" s="123" t="s">
        <v>285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</row>
    <row r="7" spans="2:26" ht="64.5" customHeight="1">
      <c r="B7" s="122">
        <v>5</v>
      </c>
      <c r="C7" s="123" t="s">
        <v>305</v>
      </c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2:26" ht="64.5" customHeight="1">
      <c r="B8" s="122">
        <v>6</v>
      </c>
      <c r="C8" s="123" t="s">
        <v>286</v>
      </c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2:26" ht="71.099999999999994" customHeight="1">
      <c r="B9" s="122">
        <v>7</v>
      </c>
      <c r="C9" s="123" t="s">
        <v>304</v>
      </c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</row>
    <row r="10" spans="2:26" ht="64.5" customHeight="1">
      <c r="B10" s="122">
        <f t="shared" si="0"/>
        <v>8</v>
      </c>
      <c r="C10" s="123" t="s">
        <v>301</v>
      </c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</row>
    <row r="11" spans="2:26" ht="15"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A998"/>
  <sheetViews>
    <sheetView zoomScale="130" zoomScaleNormal="130" workbookViewId="0">
      <selection activeCell="B17" sqref="B17"/>
    </sheetView>
  </sheetViews>
  <sheetFormatPr defaultColWidth="12.5703125" defaultRowHeight="15" customHeight="1"/>
  <cols>
    <col min="1" max="2" width="34.42578125" customWidth="1"/>
    <col min="3" max="3" width="89.140625" customWidth="1"/>
    <col min="4" max="4" width="9.85546875" customWidth="1"/>
    <col min="5" max="5" width="18.5703125" customWidth="1"/>
    <col min="6" max="6" width="18.28515625" hidden="1" customWidth="1"/>
    <col min="7" max="11" width="20.7109375" hidden="1" customWidth="1"/>
    <col min="12" max="12" width="7" hidden="1" customWidth="1"/>
    <col min="13" max="13" width="11.140625" hidden="1" customWidth="1"/>
    <col min="14" max="14" width="17" customWidth="1"/>
    <col min="15" max="15" width="22.7109375" customWidth="1"/>
    <col min="16" max="16" width="24.7109375" customWidth="1"/>
    <col min="17" max="17" width="16" customWidth="1"/>
    <col min="18" max="31" width="8.5703125" customWidth="1"/>
    <col min="32" max="35" width="8.5703125" style="33" customWidth="1"/>
    <col min="36" max="129" width="12.5703125" style="33"/>
  </cols>
  <sheetData>
    <row r="1" spans="1:131" ht="12.75" customHeight="1">
      <c r="A1" s="34"/>
      <c r="B1" s="34"/>
      <c r="C1" s="3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67"/>
      <c r="AG1" s="67"/>
      <c r="AH1" s="67"/>
      <c r="AI1" s="67"/>
    </row>
    <row r="2" spans="1:131" ht="12.75" customHeight="1">
      <c r="A2" s="37"/>
      <c r="B2" s="96"/>
      <c r="C2" s="35" t="s">
        <v>0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67"/>
      <c r="AG2" s="67"/>
      <c r="AH2" s="67"/>
      <c r="AI2" s="67"/>
    </row>
    <row r="3" spans="1:131" ht="14.1" customHeight="1">
      <c r="A3" s="99" t="s">
        <v>1</v>
      </c>
      <c r="B3" s="104" t="s">
        <v>2</v>
      </c>
      <c r="C3" s="36" t="s">
        <v>3</v>
      </c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67"/>
      <c r="AG3" s="67"/>
      <c r="AH3" s="67"/>
      <c r="AI3" s="67"/>
    </row>
    <row r="4" spans="1:131" ht="12.95" customHeight="1">
      <c r="A4" s="99" t="s">
        <v>4</v>
      </c>
      <c r="B4" s="104" t="s">
        <v>5</v>
      </c>
      <c r="C4" s="36" t="s">
        <v>6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67"/>
      <c r="AG4" s="67"/>
      <c r="AH4" s="67"/>
      <c r="AI4" s="67"/>
    </row>
    <row r="5" spans="1:131">
      <c r="A5" s="100" t="s">
        <v>7</v>
      </c>
      <c r="B5" s="104" t="s">
        <v>8</v>
      </c>
      <c r="C5" s="36" t="s">
        <v>9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67"/>
      <c r="AG5" s="67"/>
      <c r="AH5" s="67"/>
      <c r="AI5" s="67"/>
    </row>
    <row r="6" spans="1:131">
      <c r="A6" s="100" t="s">
        <v>10</v>
      </c>
      <c r="B6" s="102" t="s">
        <v>11</v>
      </c>
      <c r="C6" s="36" t="s">
        <v>12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3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67"/>
      <c r="AG6" s="67"/>
      <c r="AH6" s="67"/>
      <c r="AI6" s="67"/>
    </row>
    <row r="7" spans="1:131">
      <c r="A7" s="100" t="s">
        <v>13</v>
      </c>
      <c r="B7" s="103" t="s">
        <v>14</v>
      </c>
      <c r="C7" s="36" t="s">
        <v>281</v>
      </c>
      <c r="D7" s="21"/>
      <c r="E7" s="68"/>
      <c r="F7" s="22"/>
      <c r="G7" s="1"/>
      <c r="H7" s="1"/>
      <c r="I7" s="1"/>
      <c r="J7" s="1"/>
      <c r="K7" s="1"/>
      <c r="L7" s="1"/>
      <c r="M7" s="1"/>
      <c r="N7" s="1"/>
      <c r="O7" s="1"/>
      <c r="P7" s="1"/>
      <c r="Q7" s="5"/>
      <c r="R7" s="6"/>
      <c r="S7" s="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67"/>
      <c r="AG7" s="67"/>
      <c r="AH7" s="67"/>
      <c r="AI7" s="67"/>
    </row>
    <row r="8" spans="1:131" ht="9" customHeight="1">
      <c r="A8" s="33"/>
      <c r="B8" s="33"/>
      <c r="C8" s="33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8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67"/>
      <c r="AG8" s="67"/>
      <c r="AH8" s="67"/>
      <c r="AI8" s="67"/>
    </row>
    <row r="9" spans="1:131" ht="17.25" customHeight="1">
      <c r="A9" s="1"/>
      <c r="B9" s="3"/>
      <c r="C9" s="3"/>
      <c r="D9" s="9"/>
      <c r="E9" s="9"/>
      <c r="F9" s="9"/>
      <c r="G9" s="9"/>
      <c r="H9" s="9"/>
      <c r="I9" s="9"/>
      <c r="J9" s="9"/>
      <c r="K9" s="9"/>
      <c r="L9" s="9"/>
      <c r="M9" s="9"/>
      <c r="N9" s="1"/>
      <c r="O9" s="8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131" ht="31.5" customHeight="1" thickBot="1">
      <c r="A10" s="1"/>
      <c r="B10" s="32"/>
      <c r="C10" s="145"/>
      <c r="D10" s="145"/>
      <c r="E10" s="146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10"/>
      <c r="R10" s="1"/>
      <c r="S10" s="8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67"/>
      <c r="AG10" s="67"/>
      <c r="AH10" s="67"/>
      <c r="AI10" s="67"/>
    </row>
    <row r="11" spans="1:131" ht="36" customHeight="1">
      <c r="A11" s="64" t="s">
        <v>15</v>
      </c>
      <c r="B11" s="101"/>
      <c r="C11" s="65"/>
      <c r="D11" s="66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"/>
      <c r="P11" s="2"/>
      <c r="Q11" s="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67"/>
      <c r="AG11" s="67"/>
      <c r="AH11" s="67"/>
      <c r="AI11" s="67"/>
    </row>
    <row r="12" spans="1:131" ht="31.5" customHeight="1" thickBot="1">
      <c r="A12" s="67"/>
      <c r="B12" s="77"/>
      <c r="C12" s="147"/>
      <c r="D12" s="147"/>
      <c r="E12" s="147"/>
      <c r="F12" s="148"/>
      <c r="G12" s="69"/>
      <c r="H12" s="69"/>
      <c r="I12" s="69"/>
      <c r="J12" s="69"/>
      <c r="K12" s="69"/>
      <c r="L12" s="69"/>
      <c r="M12" s="69"/>
      <c r="N12" s="69"/>
      <c r="O12" s="5"/>
      <c r="P12" s="5"/>
      <c r="Q12" s="5"/>
      <c r="R12" s="6"/>
      <c r="S12" s="6"/>
      <c r="T12" s="6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67"/>
      <c r="AG12" s="67"/>
      <c r="AH12" s="67"/>
      <c r="AI12" s="67"/>
    </row>
    <row r="13" spans="1:131" ht="13.5" customHeight="1" thickBot="1">
      <c r="A13" s="67"/>
      <c r="B13" s="82"/>
      <c r="C13" s="70"/>
      <c r="D13" s="71"/>
      <c r="E13" s="72"/>
      <c r="F13" s="73"/>
      <c r="G13" s="74"/>
      <c r="H13" s="74"/>
      <c r="I13" s="74"/>
      <c r="J13" s="74"/>
      <c r="K13" s="74"/>
      <c r="L13" s="74"/>
      <c r="M13" s="74"/>
      <c r="N13" s="75"/>
      <c r="O13" s="11"/>
      <c r="P13" s="12"/>
      <c r="Q13" s="5"/>
      <c r="R13" s="6"/>
      <c r="S13" s="6"/>
      <c r="T13" s="6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67"/>
      <c r="AG13" s="67"/>
      <c r="AH13" s="67"/>
      <c r="AI13" s="67"/>
    </row>
    <row r="14" spans="1:131" ht="13.5" customHeight="1">
      <c r="A14" s="76"/>
      <c r="B14" s="82"/>
      <c r="C14" s="33"/>
      <c r="D14" s="33"/>
      <c r="E14" s="77"/>
      <c r="F14" s="73"/>
      <c r="G14" s="74"/>
      <c r="H14" s="74"/>
      <c r="I14" s="74"/>
      <c r="J14" s="74"/>
      <c r="K14" s="74"/>
      <c r="L14" s="74"/>
      <c r="M14" s="74"/>
      <c r="N14" s="74"/>
      <c r="O14" s="11"/>
      <c r="P14" s="12"/>
      <c r="Q14" s="5"/>
      <c r="R14" s="6"/>
      <c r="S14" s="6"/>
      <c r="T14" s="6"/>
      <c r="U14" s="1"/>
      <c r="V14" s="1"/>
      <c r="W14" s="1"/>
      <c r="X14" s="1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DZ14" s="33"/>
      <c r="EA14" s="33"/>
    </row>
    <row r="15" spans="1:131" ht="12.75" customHeight="1">
      <c r="A15" s="76"/>
      <c r="B15" s="82"/>
      <c r="C15" s="33"/>
      <c r="D15" s="33"/>
      <c r="E15" s="78"/>
      <c r="F15" s="79"/>
      <c r="G15" s="67"/>
      <c r="H15" s="67"/>
      <c r="I15" s="67"/>
      <c r="J15" s="67"/>
      <c r="K15" s="67"/>
      <c r="L15" s="67"/>
      <c r="M15" s="67"/>
      <c r="N15" s="67"/>
      <c r="O15" s="1"/>
      <c r="P15" s="1"/>
      <c r="Q15" s="1"/>
      <c r="R15" s="1"/>
      <c r="S15" s="1"/>
      <c r="T15" s="1"/>
      <c r="U15" s="1"/>
      <c r="V15" s="1"/>
      <c r="W15" s="1"/>
      <c r="X15" s="1"/>
      <c r="Y15" s="33"/>
      <c r="Z15" s="33"/>
      <c r="AA15" s="33"/>
      <c r="AB15" s="33"/>
      <c r="AC15" s="33"/>
      <c r="AD15" s="33"/>
      <c r="AE15" s="33"/>
      <c r="DZ15" s="33"/>
      <c r="EA15" s="33"/>
    </row>
    <row r="16" spans="1:131" ht="36" customHeight="1">
      <c r="A16" s="76"/>
      <c r="B16" s="82"/>
      <c r="C16" s="33"/>
      <c r="D16" s="33"/>
      <c r="E16" s="78"/>
      <c r="F16" s="79"/>
      <c r="G16" s="67"/>
      <c r="H16" s="67"/>
      <c r="I16" s="67"/>
      <c r="J16" s="67"/>
      <c r="K16" s="67"/>
      <c r="L16" s="67"/>
      <c r="M16" s="67"/>
      <c r="N16" s="67"/>
      <c r="O16" s="1"/>
      <c r="P16" s="1"/>
      <c r="Q16" s="1"/>
      <c r="R16" s="1"/>
      <c r="S16" s="1"/>
      <c r="T16" s="1"/>
      <c r="U16" s="1"/>
      <c r="V16" s="1"/>
      <c r="W16" s="1"/>
      <c r="X16" s="1"/>
      <c r="Y16" s="33"/>
      <c r="Z16" s="33"/>
      <c r="AA16" s="33"/>
      <c r="AB16" s="33"/>
      <c r="AC16" s="33"/>
      <c r="AD16" s="33"/>
      <c r="AE16" s="33"/>
      <c r="DZ16" s="33"/>
      <c r="EA16" s="33"/>
    </row>
    <row r="17" spans="1:131" ht="12.75" customHeight="1">
      <c r="A17" s="76"/>
      <c r="B17" s="82"/>
      <c r="C17" s="33"/>
      <c r="D17" s="33"/>
      <c r="E17" s="80"/>
      <c r="F17" s="79"/>
      <c r="G17" s="67"/>
      <c r="H17" s="67"/>
      <c r="I17" s="67"/>
      <c r="J17" s="67"/>
      <c r="K17" s="67"/>
      <c r="L17" s="67"/>
      <c r="M17" s="67"/>
      <c r="N17" s="67"/>
      <c r="O17" s="1"/>
      <c r="P17" s="1"/>
      <c r="Q17" s="1"/>
      <c r="R17" s="1"/>
      <c r="S17" s="1"/>
      <c r="T17" s="1"/>
      <c r="U17" s="1"/>
      <c r="V17" s="1"/>
      <c r="W17" s="1"/>
      <c r="X17" s="1"/>
      <c r="Y17" s="33"/>
      <c r="Z17" s="33"/>
      <c r="AA17" s="33"/>
      <c r="AB17" s="33"/>
      <c r="AC17" s="33"/>
      <c r="AD17" s="33"/>
      <c r="AE17" s="33"/>
      <c r="DZ17" s="33"/>
      <c r="EA17" s="33"/>
    </row>
    <row r="18" spans="1:131" ht="12.75" customHeight="1">
      <c r="A18" s="76"/>
      <c r="B18" s="82"/>
      <c r="C18" s="33"/>
      <c r="D18" s="33"/>
      <c r="E18" s="80"/>
      <c r="F18" s="79"/>
      <c r="G18" s="67"/>
      <c r="H18" s="67"/>
      <c r="I18" s="67"/>
      <c r="J18" s="67"/>
      <c r="K18" s="67"/>
      <c r="L18" s="67"/>
      <c r="M18" s="67"/>
      <c r="N18" s="67"/>
      <c r="O18" s="1"/>
      <c r="P18" s="1"/>
      <c r="Q18" s="1"/>
      <c r="R18" s="1"/>
      <c r="S18" s="1"/>
      <c r="T18" s="1"/>
      <c r="U18" s="1"/>
      <c r="V18" s="1"/>
      <c r="W18" s="1"/>
      <c r="X18" s="1"/>
      <c r="Y18" s="33"/>
      <c r="Z18" s="33"/>
      <c r="AA18" s="33"/>
      <c r="AB18" s="33"/>
      <c r="AC18" s="33"/>
      <c r="AD18" s="33"/>
      <c r="AE18" s="33"/>
      <c r="DZ18" s="33"/>
      <c r="EA18" s="33"/>
    </row>
    <row r="19" spans="1:131" ht="12.75" customHeight="1">
      <c r="A19" s="76"/>
      <c r="B19" s="82"/>
      <c r="C19" s="33"/>
      <c r="D19" s="33"/>
      <c r="E19" s="78"/>
      <c r="F19" s="67"/>
      <c r="G19" s="67"/>
      <c r="H19" s="67"/>
      <c r="I19" s="67"/>
      <c r="J19" s="67"/>
      <c r="K19" s="67"/>
      <c r="L19" s="67"/>
      <c r="M19" s="67"/>
      <c r="N19" s="67"/>
      <c r="O19" s="1"/>
      <c r="P19" s="1"/>
      <c r="Q19" s="1"/>
      <c r="R19" s="1"/>
      <c r="S19" s="1"/>
      <c r="T19" s="1"/>
      <c r="U19" s="1"/>
      <c r="V19" s="1"/>
      <c r="W19" s="1"/>
      <c r="X19" s="1"/>
      <c r="Y19" s="33"/>
      <c r="Z19" s="33"/>
      <c r="AA19" s="33"/>
      <c r="AB19" s="33"/>
      <c r="AC19" s="33"/>
      <c r="AD19" s="33"/>
      <c r="AE19" s="33"/>
      <c r="DZ19" s="33"/>
      <c r="EA19" s="33"/>
    </row>
    <row r="20" spans="1:131" ht="12.75" customHeight="1">
      <c r="A20" s="76"/>
      <c r="B20" s="82"/>
      <c r="C20" s="33"/>
      <c r="D20" s="33"/>
      <c r="E20" s="78"/>
      <c r="F20" s="67"/>
      <c r="G20" s="67"/>
      <c r="H20" s="67"/>
      <c r="I20" s="67"/>
      <c r="J20" s="67"/>
      <c r="K20" s="67"/>
      <c r="L20" s="67"/>
      <c r="M20" s="67"/>
      <c r="N20" s="67"/>
      <c r="O20" s="1"/>
      <c r="P20" s="1"/>
      <c r="Q20" s="1"/>
      <c r="R20" s="1"/>
      <c r="S20" s="1"/>
      <c r="T20" s="1"/>
      <c r="U20" s="1"/>
      <c r="V20" s="1"/>
      <c r="W20" s="1"/>
      <c r="X20" s="1"/>
      <c r="Y20" s="33"/>
      <c r="Z20" s="33"/>
      <c r="AA20" s="33"/>
      <c r="AB20" s="33"/>
      <c r="AC20" s="33"/>
      <c r="AD20" s="33"/>
      <c r="AE20" s="33"/>
      <c r="DZ20" s="33"/>
      <c r="EA20" s="33"/>
    </row>
    <row r="21" spans="1:131" ht="12.75" customHeight="1">
      <c r="A21" s="76"/>
      <c r="B21" s="82"/>
      <c r="C21" s="33"/>
      <c r="D21" s="33"/>
      <c r="E21" s="78"/>
      <c r="F21" s="67"/>
      <c r="G21" s="67"/>
      <c r="H21" s="67"/>
      <c r="I21" s="67"/>
      <c r="J21" s="67"/>
      <c r="K21" s="67"/>
      <c r="L21" s="67"/>
      <c r="M21" s="67"/>
      <c r="N21" s="67"/>
      <c r="O21" s="1"/>
      <c r="P21" s="1"/>
      <c r="Q21" s="1"/>
      <c r="R21" s="1"/>
      <c r="S21" s="1"/>
      <c r="T21" s="1"/>
      <c r="U21" s="1"/>
      <c r="V21" s="1"/>
      <c r="W21" s="1"/>
      <c r="X21" s="1"/>
      <c r="Y21" s="33"/>
      <c r="Z21" s="33"/>
      <c r="AA21" s="33"/>
      <c r="AB21" s="33"/>
      <c r="AC21" s="33"/>
      <c r="AD21" s="33"/>
      <c r="AE21" s="33"/>
      <c r="DZ21" s="33"/>
      <c r="EA21" s="33"/>
    </row>
    <row r="22" spans="1:131" ht="12.75" customHeight="1">
      <c r="A22" s="76"/>
      <c r="B22" s="82"/>
      <c r="C22" s="33"/>
      <c r="D22" s="33"/>
      <c r="E22" s="78"/>
      <c r="F22" s="67"/>
      <c r="G22" s="67"/>
      <c r="H22" s="67"/>
      <c r="I22" s="67"/>
      <c r="J22" s="67"/>
      <c r="K22" s="67"/>
      <c r="L22" s="67"/>
      <c r="M22" s="67"/>
      <c r="N22" s="67"/>
      <c r="O22" s="1"/>
      <c r="P22" s="1"/>
      <c r="Q22" s="1"/>
      <c r="R22" s="1"/>
      <c r="S22" s="1"/>
      <c r="T22" s="1"/>
      <c r="U22" s="1"/>
      <c r="V22" s="1"/>
      <c r="W22" s="1"/>
      <c r="X22" s="1"/>
      <c r="Y22" s="33"/>
      <c r="Z22" s="33"/>
      <c r="AA22" s="33"/>
      <c r="AB22" s="33"/>
      <c r="AC22" s="33"/>
      <c r="AD22" s="33"/>
      <c r="AE22" s="33"/>
      <c r="DZ22" s="33"/>
      <c r="EA22" s="33"/>
    </row>
    <row r="23" spans="1:131" ht="12.75" customHeight="1">
      <c r="A23" s="76"/>
      <c r="B23" s="82"/>
      <c r="C23" s="33"/>
      <c r="D23" s="33"/>
      <c r="E23" s="78"/>
      <c r="F23" s="67"/>
      <c r="G23" s="67"/>
      <c r="H23" s="67"/>
      <c r="I23" s="67"/>
      <c r="J23" s="67"/>
      <c r="K23" s="67"/>
      <c r="L23" s="67"/>
      <c r="M23" s="67"/>
      <c r="N23" s="67"/>
      <c r="O23" s="1"/>
      <c r="P23" s="1"/>
      <c r="Q23" s="1"/>
      <c r="R23" s="1"/>
      <c r="S23" s="1"/>
      <c r="T23" s="1"/>
      <c r="U23" s="1"/>
      <c r="V23" s="1"/>
      <c r="W23" s="1"/>
      <c r="X23" s="1"/>
      <c r="Y23" s="33"/>
      <c r="Z23" s="33"/>
      <c r="AA23" s="33"/>
      <c r="AB23" s="33"/>
      <c r="AC23" s="33"/>
      <c r="AD23" s="33"/>
      <c r="AE23" s="33"/>
      <c r="DZ23" s="33"/>
      <c r="EA23" s="33"/>
    </row>
    <row r="24" spans="1:131" ht="12.75" customHeight="1">
      <c r="A24" s="76"/>
      <c r="B24" s="82"/>
      <c r="C24" s="33"/>
      <c r="D24" s="33"/>
      <c r="E24" s="78"/>
      <c r="F24" s="67"/>
      <c r="G24" s="67"/>
      <c r="H24" s="67"/>
      <c r="I24" s="67"/>
      <c r="J24" s="67"/>
      <c r="K24" s="67"/>
      <c r="L24" s="67"/>
      <c r="M24" s="67"/>
      <c r="N24" s="67"/>
      <c r="O24" s="1"/>
      <c r="P24" s="1"/>
      <c r="Q24" s="1"/>
      <c r="R24" s="1"/>
      <c r="S24" s="1"/>
      <c r="T24" s="1"/>
      <c r="U24" s="1"/>
      <c r="V24" s="1"/>
      <c r="W24" s="1"/>
      <c r="X24" s="1"/>
      <c r="Y24" s="33"/>
      <c r="Z24" s="33"/>
      <c r="AA24" s="33"/>
      <c r="AB24" s="33"/>
      <c r="AC24" s="33"/>
      <c r="AD24" s="33"/>
      <c r="AE24" s="33"/>
      <c r="DZ24" s="33"/>
      <c r="EA24" s="33"/>
    </row>
    <row r="25" spans="1:131" ht="12.75" customHeight="1">
      <c r="A25" s="76"/>
      <c r="B25" s="82"/>
      <c r="C25" s="33"/>
      <c r="D25" s="33"/>
      <c r="E25" s="78"/>
      <c r="F25" s="67"/>
      <c r="G25" s="67"/>
      <c r="H25" s="67"/>
      <c r="I25" s="67"/>
      <c r="J25" s="67"/>
      <c r="K25" s="67"/>
      <c r="L25" s="67"/>
      <c r="M25" s="67"/>
      <c r="N25" s="67"/>
      <c r="O25" s="1"/>
      <c r="P25" s="1"/>
      <c r="Q25" s="1"/>
      <c r="R25" s="1"/>
      <c r="S25" s="1"/>
      <c r="T25" s="1"/>
      <c r="U25" s="1"/>
      <c r="V25" s="1"/>
      <c r="W25" s="1"/>
      <c r="X25" s="1"/>
      <c r="Y25" s="33"/>
      <c r="Z25" s="33"/>
      <c r="AA25" s="33"/>
      <c r="AB25" s="33"/>
      <c r="AC25" s="33"/>
      <c r="AD25" s="33"/>
      <c r="AE25" s="33"/>
      <c r="DZ25" s="33"/>
      <c r="EA25" s="33"/>
    </row>
    <row r="26" spans="1:131" ht="12.75" customHeight="1">
      <c r="A26" s="76"/>
      <c r="B26" s="82"/>
      <c r="C26" s="33"/>
      <c r="D26" s="33"/>
      <c r="E26" s="78"/>
      <c r="F26" s="67"/>
      <c r="G26" s="67"/>
      <c r="H26" s="67"/>
      <c r="I26" s="67"/>
      <c r="J26" s="67"/>
      <c r="K26" s="67"/>
      <c r="L26" s="67"/>
      <c r="M26" s="67"/>
      <c r="N26" s="67"/>
      <c r="O26" s="1"/>
      <c r="P26" s="1"/>
      <c r="Q26" s="1"/>
      <c r="R26" s="1"/>
      <c r="S26" s="1"/>
      <c r="T26" s="1"/>
      <c r="U26" s="1"/>
      <c r="V26" s="1"/>
      <c r="W26" s="1"/>
      <c r="X26" s="1"/>
      <c r="Y26" s="33"/>
      <c r="Z26" s="33"/>
      <c r="AA26" s="33"/>
      <c r="AB26" s="33"/>
      <c r="AC26" s="33"/>
      <c r="AD26" s="33"/>
      <c r="AE26" s="33"/>
      <c r="DZ26" s="33"/>
      <c r="EA26" s="33"/>
    </row>
    <row r="27" spans="1:131" ht="12.75" customHeight="1">
      <c r="A27" s="76"/>
      <c r="B27" s="82"/>
      <c r="C27" s="33"/>
      <c r="D27" s="33"/>
      <c r="E27" s="78"/>
      <c r="F27" s="67"/>
      <c r="G27" s="67"/>
      <c r="H27" s="67"/>
      <c r="I27" s="67"/>
      <c r="J27" s="67"/>
      <c r="K27" s="67"/>
      <c r="L27" s="67"/>
      <c r="M27" s="67"/>
      <c r="N27" s="67"/>
      <c r="O27" s="1"/>
      <c r="P27" s="1"/>
      <c r="Q27" s="1"/>
      <c r="R27" s="1"/>
      <c r="S27" s="1"/>
      <c r="T27" s="1"/>
      <c r="U27" s="1"/>
      <c r="V27" s="1"/>
      <c r="W27" s="1"/>
      <c r="X27" s="1"/>
      <c r="Y27" s="33"/>
      <c r="Z27" s="33"/>
      <c r="AA27" s="33"/>
      <c r="AB27" s="33"/>
      <c r="AC27" s="33"/>
      <c r="AD27" s="33"/>
      <c r="AE27" s="33"/>
      <c r="DZ27" s="33"/>
      <c r="EA27" s="33"/>
    </row>
    <row r="28" spans="1:131" ht="12.75" customHeight="1">
      <c r="A28" s="76"/>
      <c r="B28" s="82"/>
      <c r="C28" s="33"/>
      <c r="D28" s="33"/>
      <c r="E28" s="78"/>
      <c r="F28" s="67"/>
      <c r="G28" s="67"/>
      <c r="H28" s="67"/>
      <c r="I28" s="67"/>
      <c r="J28" s="67"/>
      <c r="K28" s="67"/>
      <c r="L28" s="67"/>
      <c r="M28" s="67"/>
      <c r="N28" s="67"/>
      <c r="O28" s="1"/>
      <c r="P28" s="1"/>
      <c r="Q28" s="1"/>
      <c r="R28" s="1"/>
      <c r="S28" s="1"/>
      <c r="T28" s="1"/>
      <c r="U28" s="1"/>
      <c r="V28" s="1"/>
      <c r="W28" s="1"/>
      <c r="X28" s="1"/>
      <c r="Y28" s="33"/>
      <c r="Z28" s="33"/>
      <c r="AA28" s="33"/>
      <c r="AB28" s="33"/>
      <c r="AC28" s="33"/>
      <c r="AD28" s="33"/>
      <c r="AE28" s="33"/>
      <c r="DZ28" s="33"/>
      <c r="EA28" s="33"/>
    </row>
    <row r="29" spans="1:131" ht="12.75" customHeight="1">
      <c r="A29" s="76"/>
      <c r="B29" s="82"/>
      <c r="C29" s="33"/>
      <c r="D29" s="33"/>
      <c r="E29" s="78"/>
      <c r="F29" s="67"/>
      <c r="G29" s="67"/>
      <c r="H29" s="67"/>
      <c r="I29" s="67"/>
      <c r="J29" s="67"/>
      <c r="K29" s="67"/>
      <c r="L29" s="67"/>
      <c r="M29" s="67"/>
      <c r="N29" s="67"/>
      <c r="O29" s="1"/>
      <c r="P29" s="1"/>
      <c r="Q29" s="1"/>
      <c r="R29" s="1"/>
      <c r="S29" s="1"/>
      <c r="T29" s="1"/>
      <c r="U29" s="1"/>
      <c r="V29" s="1"/>
      <c r="W29" s="1"/>
      <c r="X29" s="1"/>
      <c r="Y29" s="33"/>
      <c r="Z29" s="33"/>
      <c r="AA29" s="33"/>
      <c r="AB29" s="33"/>
      <c r="AC29" s="33"/>
      <c r="AD29" s="33"/>
      <c r="AE29" s="33"/>
      <c r="DZ29" s="33"/>
      <c r="EA29" s="33"/>
    </row>
    <row r="30" spans="1:131" ht="12.75" customHeight="1">
      <c r="A30" s="76"/>
      <c r="B30" s="82"/>
      <c r="C30" s="33"/>
      <c r="D30" s="33"/>
      <c r="E30" s="78"/>
      <c r="F30" s="67"/>
      <c r="G30" s="67"/>
      <c r="H30" s="67"/>
      <c r="I30" s="67"/>
      <c r="J30" s="67"/>
      <c r="K30" s="67"/>
      <c r="L30" s="67"/>
      <c r="M30" s="67"/>
      <c r="N30" s="67"/>
      <c r="O30" s="1"/>
      <c r="P30" s="1"/>
      <c r="Q30" s="1"/>
      <c r="R30" s="1"/>
      <c r="S30" s="1"/>
      <c r="T30" s="1"/>
      <c r="U30" s="1"/>
      <c r="V30" s="1"/>
      <c r="W30" s="1"/>
      <c r="X30" s="1"/>
      <c r="Y30" s="33"/>
      <c r="Z30" s="33"/>
      <c r="AA30" s="33"/>
      <c r="AB30" s="33"/>
      <c r="AC30" s="33"/>
      <c r="AD30" s="33"/>
      <c r="AE30" s="33"/>
      <c r="DZ30" s="33"/>
      <c r="EA30" s="33"/>
    </row>
    <row r="31" spans="1:131" ht="12.75" customHeight="1">
      <c r="A31" s="76"/>
      <c r="B31" s="82"/>
      <c r="C31" s="33"/>
      <c r="D31" s="33"/>
      <c r="E31" s="78"/>
      <c r="F31" s="67"/>
      <c r="G31" s="67"/>
      <c r="H31" s="67"/>
      <c r="I31" s="67"/>
      <c r="J31" s="67"/>
      <c r="K31" s="67"/>
      <c r="L31" s="67"/>
      <c r="M31" s="67"/>
      <c r="N31" s="67"/>
      <c r="O31" s="1"/>
      <c r="P31" s="1"/>
      <c r="Q31" s="1"/>
      <c r="R31" s="1"/>
      <c r="S31" s="1"/>
      <c r="T31" s="1"/>
      <c r="U31" s="1"/>
      <c r="V31" s="1"/>
      <c r="W31" s="1"/>
      <c r="X31" s="1"/>
      <c r="Y31" s="33"/>
      <c r="Z31" s="33"/>
      <c r="AA31" s="33"/>
      <c r="AB31" s="33"/>
      <c r="AC31" s="33"/>
      <c r="AD31" s="33"/>
      <c r="AE31" s="33"/>
      <c r="DZ31" s="33"/>
      <c r="EA31" s="33"/>
    </row>
    <row r="32" spans="1:131" ht="12.75" customHeight="1">
      <c r="A32" s="76"/>
      <c r="B32" s="82"/>
      <c r="C32" s="33"/>
      <c r="D32" s="33"/>
      <c r="E32" s="78"/>
      <c r="F32" s="67"/>
      <c r="G32" s="67"/>
      <c r="H32" s="67"/>
      <c r="I32" s="67"/>
      <c r="J32" s="67"/>
      <c r="K32" s="67"/>
      <c r="L32" s="67"/>
      <c r="M32" s="67"/>
      <c r="N32" s="67"/>
      <c r="O32" s="1"/>
      <c r="P32" s="1"/>
      <c r="Q32" s="1"/>
      <c r="R32" s="1"/>
      <c r="S32" s="1"/>
      <c r="T32" s="1"/>
      <c r="U32" s="1"/>
      <c r="V32" s="1"/>
      <c r="W32" s="1"/>
      <c r="X32" s="1"/>
      <c r="Y32" s="33"/>
      <c r="Z32" s="33"/>
      <c r="AA32" s="33"/>
      <c r="AB32" s="33"/>
      <c r="AC32" s="33"/>
      <c r="AD32" s="33"/>
      <c r="AE32" s="33"/>
      <c r="DZ32" s="33"/>
      <c r="EA32" s="33"/>
    </row>
    <row r="33" spans="1:131" ht="12.75" customHeight="1">
      <c r="A33" s="76"/>
      <c r="B33" s="82"/>
      <c r="C33" s="33"/>
      <c r="D33" s="33"/>
      <c r="E33" s="78"/>
      <c r="F33" s="67"/>
      <c r="G33" s="67"/>
      <c r="H33" s="67"/>
      <c r="I33" s="67"/>
      <c r="J33" s="67"/>
      <c r="K33" s="67"/>
      <c r="L33" s="67"/>
      <c r="M33" s="67"/>
      <c r="N33" s="67"/>
      <c r="O33" s="1"/>
      <c r="P33" s="1"/>
      <c r="Q33" s="1"/>
      <c r="R33" s="1"/>
      <c r="S33" s="1"/>
      <c r="T33" s="1"/>
      <c r="U33" s="1"/>
      <c r="V33" s="1"/>
      <c r="W33" s="1"/>
      <c r="X33" s="1"/>
      <c r="Y33" s="33"/>
      <c r="Z33" s="33"/>
      <c r="AA33" s="33"/>
      <c r="AB33" s="33"/>
      <c r="AC33" s="33"/>
      <c r="AD33" s="33"/>
      <c r="AE33" s="33"/>
      <c r="DZ33" s="33"/>
      <c r="EA33" s="33"/>
    </row>
    <row r="34" spans="1:131" ht="12.75" customHeight="1">
      <c r="A34" s="76"/>
      <c r="B34" s="82"/>
      <c r="C34" s="33"/>
      <c r="D34" s="33"/>
      <c r="E34" s="78"/>
      <c r="F34" s="67"/>
      <c r="G34" s="67"/>
      <c r="H34" s="67"/>
      <c r="I34" s="67"/>
      <c r="J34" s="67"/>
      <c r="K34" s="67"/>
      <c r="L34" s="67"/>
      <c r="M34" s="67"/>
      <c r="N34" s="67"/>
      <c r="O34" s="1"/>
      <c r="P34" s="1"/>
      <c r="Q34" s="1"/>
      <c r="R34" s="1"/>
      <c r="S34" s="1"/>
      <c r="T34" s="1"/>
      <c r="U34" s="1"/>
      <c r="V34" s="1"/>
      <c r="W34" s="1"/>
      <c r="X34" s="1"/>
      <c r="Y34" s="33"/>
      <c r="Z34" s="33"/>
      <c r="AA34" s="33"/>
      <c r="AB34" s="33"/>
      <c r="AC34" s="33"/>
      <c r="AD34" s="33"/>
      <c r="AE34" s="33"/>
      <c r="DZ34" s="33"/>
      <c r="EA34" s="33"/>
    </row>
    <row r="35" spans="1:131" ht="12.75" customHeight="1">
      <c r="A35" s="76"/>
      <c r="B35" s="82"/>
      <c r="C35" s="33"/>
      <c r="D35" s="33"/>
      <c r="E35" s="78"/>
      <c r="F35" s="67"/>
      <c r="G35" s="67"/>
      <c r="H35" s="67"/>
      <c r="I35" s="67"/>
      <c r="J35" s="67"/>
      <c r="K35" s="67"/>
      <c r="L35" s="67"/>
      <c r="M35" s="67"/>
      <c r="N35" s="67"/>
      <c r="O35" s="1"/>
      <c r="P35" s="1"/>
      <c r="Q35" s="1"/>
      <c r="R35" s="1"/>
      <c r="S35" s="1"/>
      <c r="T35" s="1"/>
      <c r="U35" s="1"/>
      <c r="V35" s="1"/>
      <c r="W35" s="1"/>
      <c r="X35" s="1"/>
      <c r="Y35" s="33"/>
      <c r="Z35" s="33"/>
      <c r="AA35" s="33"/>
      <c r="AB35" s="33"/>
      <c r="AC35" s="33"/>
      <c r="AD35" s="33"/>
      <c r="AE35" s="33"/>
      <c r="DZ35" s="33"/>
      <c r="EA35" s="33"/>
    </row>
    <row r="36" spans="1:131" ht="12.75" customHeight="1">
      <c r="A36" s="67"/>
      <c r="B36" s="82"/>
      <c r="C36" s="33"/>
      <c r="D36" s="33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4"/>
      <c r="P36" s="4"/>
      <c r="Q36" s="1"/>
      <c r="R36" s="1"/>
      <c r="S36" s="1"/>
      <c r="T36" s="1"/>
      <c r="U36" s="1"/>
      <c r="V36" s="1"/>
      <c r="W36" s="1"/>
      <c r="X36" s="1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DZ36" s="33"/>
      <c r="EA36" s="33"/>
    </row>
    <row r="37" spans="1:131" ht="12.75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1"/>
      <c r="P37" s="1"/>
      <c r="Q37" s="1"/>
      <c r="R37" s="1"/>
      <c r="S37" s="1"/>
      <c r="T37" s="1"/>
      <c r="U37" s="1"/>
      <c r="V37" s="1"/>
      <c r="W37" s="1"/>
      <c r="X37" s="1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DZ37" s="33"/>
      <c r="EA37" s="33"/>
    </row>
    <row r="38" spans="1:131" ht="12.75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1"/>
      <c r="P38" s="1"/>
      <c r="Q38" s="1"/>
      <c r="R38" s="1"/>
      <c r="S38" s="1"/>
      <c r="T38" s="1"/>
      <c r="U38" s="1"/>
      <c r="V38" s="1"/>
      <c r="W38" s="1"/>
      <c r="X38" s="1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DZ38" s="33"/>
      <c r="EA38" s="33"/>
    </row>
    <row r="39" spans="1:131" ht="12.75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1"/>
      <c r="P39" s="1"/>
      <c r="Q39" s="1"/>
      <c r="R39" s="1"/>
      <c r="S39" s="1"/>
      <c r="T39" s="1"/>
      <c r="U39" s="1"/>
      <c r="V39" s="1"/>
      <c r="W39" s="1"/>
      <c r="X39" s="1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DZ39" s="33"/>
      <c r="EA39" s="33"/>
    </row>
    <row r="40" spans="1:131" ht="12.75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1"/>
      <c r="P40" s="1"/>
      <c r="Q40" s="1"/>
      <c r="R40" s="1"/>
      <c r="S40" s="1"/>
      <c r="T40" s="1"/>
      <c r="U40" s="1"/>
      <c r="V40" s="1"/>
      <c r="W40" s="1"/>
      <c r="X40" s="1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DZ40" s="33"/>
      <c r="EA40" s="33"/>
    </row>
    <row r="41" spans="1:131" ht="12.75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1"/>
      <c r="P41" s="1"/>
      <c r="Q41" s="1"/>
      <c r="R41" s="1"/>
      <c r="S41" s="1"/>
      <c r="T41" s="1"/>
      <c r="U41" s="1"/>
      <c r="V41" s="1"/>
      <c r="W41" s="1"/>
      <c r="X41" s="1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DZ41" s="33"/>
      <c r="EA41" s="33"/>
    </row>
    <row r="42" spans="1:131" ht="12.75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1"/>
      <c r="P42" s="1"/>
      <c r="Q42" s="1"/>
      <c r="R42" s="1"/>
      <c r="S42" s="1"/>
      <c r="T42" s="1"/>
      <c r="U42" s="1"/>
      <c r="V42" s="1"/>
      <c r="W42" s="1"/>
      <c r="X42" s="1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DZ42" s="33"/>
      <c r="EA42" s="33"/>
    </row>
    <row r="43" spans="1:131" ht="12.75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1"/>
      <c r="P43" s="1"/>
      <c r="Q43" s="1"/>
      <c r="R43" s="1"/>
      <c r="S43" s="1"/>
      <c r="T43" s="1"/>
      <c r="U43" s="1"/>
      <c r="V43" s="1"/>
      <c r="W43" s="1"/>
      <c r="X43" s="1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DZ43" s="33"/>
      <c r="EA43" s="33"/>
    </row>
    <row r="44" spans="1:131" ht="12.75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1"/>
      <c r="P44" s="1"/>
      <c r="Q44" s="1"/>
      <c r="R44" s="1"/>
      <c r="S44" s="1"/>
      <c r="T44" s="1"/>
      <c r="U44" s="1"/>
      <c r="V44" s="1"/>
      <c r="W44" s="1"/>
      <c r="X44" s="1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DZ44" s="33"/>
      <c r="EA44" s="33"/>
    </row>
    <row r="45" spans="1:131" ht="12.75" customHeight="1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1"/>
      <c r="P45" s="1"/>
      <c r="Q45" s="1"/>
      <c r="R45" s="1"/>
      <c r="S45" s="1"/>
      <c r="T45" s="1"/>
      <c r="U45" s="1"/>
      <c r="V45" s="1"/>
      <c r="W45" s="1"/>
      <c r="X45" s="1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DZ45" s="33"/>
      <c r="EA45" s="33"/>
    </row>
    <row r="46" spans="1:131" ht="12.75" customHeight="1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1"/>
      <c r="P46" s="1"/>
      <c r="Q46" s="1"/>
      <c r="R46" s="1"/>
      <c r="S46" s="1"/>
      <c r="T46" s="1"/>
      <c r="U46" s="1"/>
      <c r="V46" s="1"/>
      <c r="W46" s="1"/>
      <c r="X46" s="1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DZ46" s="33"/>
      <c r="EA46" s="33"/>
    </row>
    <row r="47" spans="1:131" ht="12.75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1"/>
      <c r="P47" s="1"/>
      <c r="Q47" s="1"/>
      <c r="R47" s="1"/>
      <c r="S47" s="1"/>
      <c r="T47" s="1"/>
      <c r="U47" s="1"/>
      <c r="V47" s="1"/>
      <c r="W47" s="1"/>
      <c r="X47" s="1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DZ47" s="33"/>
      <c r="EA47" s="33"/>
    </row>
    <row r="48" spans="1:131" ht="12.75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1"/>
      <c r="P48" s="1"/>
      <c r="Q48" s="1"/>
      <c r="R48" s="1"/>
      <c r="S48" s="1"/>
      <c r="T48" s="1"/>
      <c r="U48" s="1"/>
      <c r="V48" s="1"/>
      <c r="W48" s="1"/>
      <c r="X48" s="1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DZ48" s="33"/>
      <c r="EA48" s="33"/>
    </row>
    <row r="49" spans="1:131" ht="12.75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1"/>
      <c r="P49" s="1"/>
      <c r="Q49" s="1"/>
      <c r="R49" s="1"/>
      <c r="S49" s="1"/>
      <c r="T49" s="1"/>
      <c r="U49" s="1"/>
      <c r="V49" s="1"/>
      <c r="W49" s="1"/>
      <c r="X49" s="1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DZ49" s="33"/>
      <c r="EA49" s="33"/>
    </row>
    <row r="50" spans="1:131" ht="12.75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1"/>
      <c r="P50" s="1"/>
      <c r="Q50" s="1"/>
      <c r="R50" s="1"/>
      <c r="S50" s="1"/>
      <c r="T50" s="1"/>
      <c r="U50" s="1"/>
      <c r="V50" s="1"/>
      <c r="W50" s="1"/>
      <c r="X50" s="1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DZ50" s="33"/>
      <c r="EA50" s="33"/>
    </row>
    <row r="51" spans="1:131" ht="12.75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1"/>
      <c r="P51" s="1"/>
      <c r="Q51" s="1"/>
      <c r="R51" s="1"/>
      <c r="S51" s="1"/>
      <c r="T51" s="1"/>
      <c r="U51" s="1"/>
      <c r="V51" s="1"/>
      <c r="W51" s="1"/>
      <c r="X51" s="1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DZ51" s="33"/>
      <c r="EA51" s="33"/>
    </row>
    <row r="52" spans="1:131" ht="12.75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1"/>
      <c r="P52" s="1"/>
      <c r="Q52" s="1"/>
      <c r="R52" s="1"/>
      <c r="S52" s="1"/>
      <c r="T52" s="1"/>
      <c r="U52" s="1"/>
      <c r="V52" s="1"/>
      <c r="W52" s="1"/>
      <c r="X52" s="1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DZ52" s="33"/>
      <c r="EA52" s="33"/>
    </row>
    <row r="53" spans="1:131" ht="12.75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1"/>
      <c r="P53" s="1"/>
      <c r="Q53" s="1"/>
      <c r="R53" s="1"/>
      <c r="S53" s="1"/>
      <c r="T53" s="1"/>
      <c r="U53" s="1"/>
      <c r="V53" s="1"/>
      <c r="W53" s="1"/>
      <c r="X53" s="1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DZ53" s="33"/>
      <c r="EA53" s="33"/>
    </row>
    <row r="54" spans="1:131" ht="12.75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1"/>
      <c r="P54" s="1"/>
      <c r="Q54" s="1"/>
      <c r="R54" s="1"/>
      <c r="S54" s="1"/>
      <c r="T54" s="1"/>
      <c r="U54" s="1"/>
      <c r="V54" s="1"/>
      <c r="W54" s="1"/>
      <c r="X54" s="1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DZ54" s="33"/>
      <c r="EA54" s="33"/>
    </row>
    <row r="55" spans="1:131" ht="12.75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1"/>
      <c r="P55" s="1"/>
      <c r="Q55" s="1"/>
      <c r="R55" s="1"/>
      <c r="S55" s="1"/>
      <c r="T55" s="1"/>
      <c r="U55" s="1"/>
      <c r="V55" s="1"/>
      <c r="W55" s="1"/>
      <c r="X55" s="1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DZ55" s="33"/>
      <c r="EA55" s="33"/>
    </row>
    <row r="56" spans="1:131" ht="12.75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1"/>
      <c r="P56" s="1"/>
      <c r="Q56" s="1"/>
      <c r="R56" s="1"/>
      <c r="S56" s="1"/>
      <c r="T56" s="1"/>
      <c r="U56" s="1"/>
      <c r="V56" s="1"/>
      <c r="W56" s="1"/>
      <c r="X56" s="1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DZ56" s="33"/>
      <c r="EA56" s="33"/>
    </row>
    <row r="57" spans="1:131" ht="12.75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1"/>
      <c r="P57" s="1"/>
      <c r="Q57" s="1"/>
      <c r="R57" s="1"/>
      <c r="S57" s="1"/>
      <c r="T57" s="1"/>
      <c r="U57" s="1"/>
      <c r="V57" s="1"/>
      <c r="W57" s="1"/>
      <c r="X57" s="1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DZ57" s="33"/>
      <c r="EA57" s="33"/>
    </row>
    <row r="58" spans="1:131" ht="12.75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1"/>
      <c r="P58" s="1"/>
      <c r="Q58" s="1"/>
      <c r="R58" s="1"/>
      <c r="S58" s="1"/>
      <c r="T58" s="1"/>
      <c r="U58" s="1"/>
      <c r="V58" s="1"/>
      <c r="W58" s="1"/>
      <c r="X58" s="1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DZ58" s="33"/>
      <c r="EA58" s="33"/>
    </row>
    <row r="59" spans="1:131" ht="12.75" customHeight="1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1"/>
      <c r="P59" s="1"/>
      <c r="Q59" s="1"/>
      <c r="R59" s="1"/>
      <c r="S59" s="1"/>
      <c r="T59" s="1"/>
      <c r="U59" s="1"/>
      <c r="V59" s="1"/>
      <c r="W59" s="1"/>
      <c r="X59" s="1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DZ59" s="33"/>
      <c r="EA59" s="33"/>
    </row>
    <row r="60" spans="1:131" ht="12.75" customHeight="1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1"/>
      <c r="P60" s="1"/>
      <c r="Q60" s="1"/>
      <c r="R60" s="1"/>
      <c r="S60" s="1"/>
      <c r="T60" s="1"/>
      <c r="U60" s="1"/>
      <c r="V60" s="1"/>
      <c r="W60" s="1"/>
      <c r="X60" s="1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DZ60" s="33"/>
      <c r="EA60" s="33"/>
    </row>
    <row r="61" spans="1:131" ht="12.75" customHeight="1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1"/>
      <c r="P61" s="1"/>
      <c r="Q61" s="1"/>
      <c r="R61" s="1"/>
      <c r="S61" s="1"/>
      <c r="T61" s="1"/>
      <c r="U61" s="1"/>
      <c r="V61" s="1"/>
      <c r="W61" s="1"/>
      <c r="X61" s="1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DZ61" s="33"/>
      <c r="EA61" s="33"/>
    </row>
    <row r="62" spans="1:131" ht="12.75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1"/>
      <c r="P62" s="1"/>
      <c r="Q62" s="1"/>
      <c r="R62" s="1"/>
      <c r="S62" s="1"/>
      <c r="T62" s="1"/>
      <c r="U62" s="1"/>
      <c r="V62" s="1"/>
      <c r="W62" s="1"/>
      <c r="X62" s="1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DZ62" s="33"/>
      <c r="EA62" s="33"/>
    </row>
    <row r="63" spans="1:131" ht="12.75" customHeigh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1"/>
      <c r="P63" s="1"/>
      <c r="Q63" s="1"/>
      <c r="R63" s="1"/>
      <c r="S63" s="1"/>
      <c r="T63" s="1"/>
      <c r="U63" s="1"/>
      <c r="V63" s="1"/>
      <c r="W63" s="1"/>
      <c r="X63" s="1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DZ63" s="33"/>
      <c r="EA63" s="33"/>
    </row>
    <row r="64" spans="1:131" ht="12.75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1"/>
      <c r="P64" s="1"/>
      <c r="Q64" s="1"/>
      <c r="R64" s="1"/>
      <c r="S64" s="1"/>
      <c r="T64" s="1"/>
      <c r="U64" s="1"/>
      <c r="V64" s="1"/>
      <c r="W64" s="1"/>
      <c r="X64" s="1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DZ64" s="33"/>
      <c r="EA64" s="33"/>
    </row>
    <row r="65" spans="1:131" ht="12.75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1"/>
      <c r="P65" s="1"/>
      <c r="Q65" s="1"/>
      <c r="R65" s="1"/>
      <c r="S65" s="1"/>
      <c r="T65" s="1"/>
      <c r="U65" s="1"/>
      <c r="V65" s="1"/>
      <c r="W65" s="1"/>
      <c r="X65" s="1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DZ65" s="33"/>
      <c r="EA65" s="33"/>
    </row>
    <row r="66" spans="1:131" ht="12.75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1"/>
      <c r="P66" s="1"/>
      <c r="Q66" s="1"/>
      <c r="R66" s="1"/>
      <c r="S66" s="1"/>
      <c r="T66" s="1"/>
      <c r="U66" s="1"/>
      <c r="V66" s="1"/>
      <c r="W66" s="1"/>
      <c r="X66" s="1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DZ66" s="33"/>
      <c r="EA66" s="33"/>
    </row>
    <row r="67" spans="1:131" ht="12.75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1"/>
      <c r="P67" s="1"/>
      <c r="Q67" s="1"/>
      <c r="R67" s="1"/>
      <c r="S67" s="1"/>
      <c r="T67" s="1"/>
      <c r="U67" s="1"/>
      <c r="V67" s="1"/>
      <c r="W67" s="1"/>
      <c r="X67" s="1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DZ67" s="33"/>
      <c r="EA67" s="33"/>
    </row>
    <row r="68" spans="1:131" ht="12.75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1"/>
      <c r="P68" s="1"/>
      <c r="Q68" s="1"/>
      <c r="R68" s="1"/>
      <c r="S68" s="1"/>
      <c r="T68" s="1"/>
      <c r="U68" s="1"/>
      <c r="V68" s="1"/>
      <c r="W68" s="1"/>
      <c r="X68" s="1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DZ68" s="33"/>
      <c r="EA68" s="33"/>
    </row>
    <row r="69" spans="1:131" ht="12.75" customHeigh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1"/>
      <c r="P69" s="1"/>
      <c r="Q69" s="1"/>
      <c r="R69" s="1"/>
      <c r="S69" s="1"/>
      <c r="T69" s="1"/>
      <c r="U69" s="1"/>
      <c r="V69" s="1"/>
      <c r="W69" s="1"/>
      <c r="X69" s="1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DZ69" s="33"/>
      <c r="EA69" s="33"/>
    </row>
    <row r="70" spans="1:131" ht="12.75" customHeigh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1"/>
      <c r="P70" s="1"/>
      <c r="Q70" s="1"/>
      <c r="R70" s="1"/>
      <c r="S70" s="1"/>
      <c r="T70" s="1"/>
      <c r="U70" s="1"/>
      <c r="V70" s="1"/>
      <c r="W70" s="1"/>
      <c r="X70" s="1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DZ70" s="33"/>
      <c r="EA70" s="33"/>
    </row>
    <row r="71" spans="1:131" ht="12.75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1"/>
      <c r="P71" s="1"/>
      <c r="Q71" s="1"/>
      <c r="R71" s="1"/>
      <c r="S71" s="1"/>
      <c r="T71" s="1"/>
      <c r="U71" s="1"/>
      <c r="V71" s="1"/>
      <c r="W71" s="1"/>
      <c r="X71" s="1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DZ71" s="33"/>
      <c r="EA71" s="33"/>
    </row>
    <row r="72" spans="1:131" ht="12.75" customHeigh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1"/>
      <c r="P72" s="1"/>
      <c r="Q72" s="1"/>
      <c r="R72" s="1"/>
      <c r="S72" s="1"/>
      <c r="T72" s="1"/>
      <c r="U72" s="1"/>
      <c r="V72" s="1"/>
      <c r="W72" s="1"/>
      <c r="X72" s="1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DZ72" s="33"/>
      <c r="EA72" s="33"/>
    </row>
    <row r="73" spans="1:131" ht="12.75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1"/>
      <c r="P73" s="1"/>
      <c r="Q73" s="1"/>
      <c r="R73" s="1"/>
      <c r="S73" s="1"/>
      <c r="T73" s="1"/>
      <c r="U73" s="1"/>
      <c r="V73" s="1"/>
      <c r="W73" s="1"/>
      <c r="X73" s="1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DZ73" s="33"/>
      <c r="EA73" s="33"/>
    </row>
    <row r="74" spans="1:131" ht="12.75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1"/>
      <c r="P74" s="1"/>
      <c r="Q74" s="1"/>
      <c r="R74" s="1"/>
      <c r="S74" s="1"/>
      <c r="T74" s="1"/>
      <c r="U74" s="1"/>
      <c r="V74" s="1"/>
      <c r="W74" s="1"/>
      <c r="X74" s="1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DZ74" s="33"/>
      <c r="EA74" s="33"/>
    </row>
    <row r="75" spans="1:131" ht="12.75" customHeight="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1"/>
      <c r="P75" s="1"/>
      <c r="Q75" s="1"/>
      <c r="R75" s="1"/>
      <c r="S75" s="1"/>
      <c r="T75" s="1"/>
      <c r="U75" s="1"/>
      <c r="V75" s="1"/>
      <c r="W75" s="1"/>
      <c r="X75" s="1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DZ75" s="33"/>
      <c r="EA75" s="33"/>
    </row>
    <row r="76" spans="1:131" ht="12.75" customHeight="1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1"/>
      <c r="P76" s="1"/>
      <c r="Q76" s="1"/>
      <c r="R76" s="1"/>
      <c r="S76" s="1"/>
      <c r="T76" s="1"/>
      <c r="U76" s="1"/>
      <c r="V76" s="1"/>
      <c r="W76" s="1"/>
      <c r="X76" s="1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DZ76" s="33"/>
      <c r="EA76" s="33"/>
    </row>
    <row r="77" spans="1:131" ht="12.75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1"/>
      <c r="P77" s="1"/>
      <c r="Q77" s="1"/>
      <c r="R77" s="1"/>
      <c r="S77" s="1"/>
      <c r="T77" s="1"/>
      <c r="U77" s="1"/>
      <c r="V77" s="1"/>
      <c r="W77" s="1"/>
      <c r="X77" s="1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DZ77" s="33"/>
      <c r="EA77" s="33"/>
    </row>
    <row r="78" spans="1:131" ht="12.75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1"/>
      <c r="P78" s="1"/>
      <c r="Q78" s="1"/>
      <c r="R78" s="1"/>
      <c r="S78" s="1"/>
      <c r="T78" s="1"/>
      <c r="U78" s="1"/>
      <c r="V78" s="1"/>
      <c r="W78" s="1"/>
      <c r="X78" s="1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DZ78" s="33"/>
      <c r="EA78" s="33"/>
    </row>
    <row r="79" spans="1:131" ht="12.75" customHeigh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1"/>
      <c r="P79" s="1"/>
      <c r="Q79" s="1"/>
      <c r="R79" s="1"/>
      <c r="S79" s="1"/>
      <c r="T79" s="1"/>
      <c r="U79" s="1"/>
      <c r="V79" s="1"/>
      <c r="W79" s="1"/>
      <c r="X79" s="1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DZ79" s="33"/>
      <c r="EA79" s="33"/>
    </row>
    <row r="80" spans="1:131" ht="12.75" customHeigh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1"/>
      <c r="P80" s="1"/>
      <c r="Q80" s="1"/>
      <c r="R80" s="1"/>
      <c r="S80" s="1"/>
      <c r="T80" s="1"/>
      <c r="U80" s="1"/>
      <c r="V80" s="1"/>
      <c r="W80" s="1"/>
      <c r="X80" s="1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DZ80" s="33"/>
      <c r="EA80" s="33"/>
    </row>
    <row r="81" spans="1:131" ht="12.75" customHeigh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1"/>
      <c r="P81" s="1"/>
      <c r="Q81" s="1"/>
      <c r="R81" s="1"/>
      <c r="S81" s="1"/>
      <c r="T81" s="1"/>
      <c r="U81" s="1"/>
      <c r="V81" s="1"/>
      <c r="W81" s="1"/>
      <c r="X81" s="1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DZ81" s="33"/>
      <c r="EA81" s="33"/>
    </row>
    <row r="82" spans="1:131" ht="12.75" customHeigh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1"/>
      <c r="P82" s="1"/>
      <c r="Q82" s="1"/>
      <c r="R82" s="1"/>
      <c r="S82" s="1"/>
      <c r="T82" s="1"/>
      <c r="U82" s="1"/>
      <c r="V82" s="1"/>
      <c r="W82" s="1"/>
      <c r="X82" s="1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DZ82" s="33"/>
      <c r="EA82" s="33"/>
    </row>
    <row r="83" spans="1:131" ht="12.75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1"/>
      <c r="P83" s="1"/>
      <c r="Q83" s="1"/>
      <c r="R83" s="1"/>
      <c r="S83" s="1"/>
      <c r="T83" s="1"/>
      <c r="U83" s="1"/>
      <c r="V83" s="1"/>
      <c r="W83" s="1"/>
      <c r="X83" s="1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DZ83" s="33"/>
      <c r="EA83" s="33"/>
    </row>
    <row r="84" spans="1:131" ht="12.75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1"/>
      <c r="P84" s="1"/>
      <c r="Q84" s="1"/>
      <c r="R84" s="1"/>
      <c r="S84" s="1"/>
      <c r="T84" s="1"/>
      <c r="U84" s="1"/>
      <c r="V84" s="1"/>
      <c r="W84" s="1"/>
      <c r="X84" s="1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DZ84" s="33"/>
      <c r="EA84" s="33"/>
    </row>
    <row r="85" spans="1:131" ht="12.75" customHeigh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1"/>
      <c r="P85" s="1"/>
      <c r="Q85" s="1"/>
      <c r="R85" s="1"/>
      <c r="S85" s="1"/>
      <c r="T85" s="1"/>
      <c r="U85" s="1"/>
      <c r="V85" s="1"/>
      <c r="W85" s="1"/>
      <c r="X85" s="1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DZ85" s="33"/>
      <c r="EA85" s="33"/>
    </row>
    <row r="86" spans="1:131" ht="12.75" customHeigh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1"/>
      <c r="P86" s="1"/>
      <c r="Q86" s="1"/>
      <c r="R86" s="1"/>
      <c r="S86" s="1"/>
      <c r="T86" s="1"/>
      <c r="U86" s="1"/>
      <c r="V86" s="1"/>
      <c r="W86" s="1"/>
      <c r="X86" s="1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DZ86" s="33"/>
      <c r="EA86" s="33"/>
    </row>
    <row r="87" spans="1:131" ht="12.75" customHeigh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1"/>
      <c r="P87" s="1"/>
      <c r="Q87" s="1"/>
      <c r="R87" s="1"/>
      <c r="S87" s="1"/>
      <c r="T87" s="1"/>
      <c r="U87" s="1"/>
      <c r="V87" s="1"/>
      <c r="W87" s="1"/>
      <c r="X87" s="1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DZ87" s="33"/>
      <c r="EA87" s="33"/>
    </row>
    <row r="88" spans="1:131" ht="12.75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1"/>
      <c r="P88" s="1"/>
      <c r="Q88" s="1"/>
      <c r="R88" s="1"/>
      <c r="S88" s="1"/>
      <c r="T88" s="1"/>
      <c r="U88" s="1"/>
      <c r="V88" s="1"/>
      <c r="W88" s="1"/>
      <c r="X88" s="1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DZ88" s="33"/>
      <c r="EA88" s="33"/>
    </row>
    <row r="89" spans="1:131" ht="12.75" customHeight="1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1"/>
      <c r="P89" s="1"/>
      <c r="Q89" s="1"/>
      <c r="R89" s="1"/>
      <c r="S89" s="1"/>
      <c r="T89" s="1"/>
      <c r="U89" s="1"/>
      <c r="V89" s="1"/>
      <c r="W89" s="1"/>
      <c r="X89" s="1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DZ89" s="33"/>
      <c r="EA89" s="33"/>
    </row>
    <row r="90" spans="1:131" ht="12.75" customHeigh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1"/>
      <c r="P90" s="1"/>
      <c r="Q90" s="1"/>
      <c r="R90" s="1"/>
      <c r="S90" s="1"/>
      <c r="T90" s="1"/>
      <c r="U90" s="1"/>
      <c r="V90" s="1"/>
      <c r="W90" s="1"/>
      <c r="X90" s="1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DZ90" s="33"/>
      <c r="EA90" s="33"/>
    </row>
    <row r="91" spans="1:131" ht="12.75" customHeight="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1"/>
      <c r="P91" s="1"/>
      <c r="Q91" s="1"/>
      <c r="R91" s="1"/>
      <c r="S91" s="1"/>
      <c r="T91" s="1"/>
      <c r="U91" s="1"/>
      <c r="V91" s="1"/>
      <c r="W91" s="1"/>
      <c r="X91" s="1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DZ91" s="33"/>
      <c r="EA91" s="33"/>
    </row>
    <row r="92" spans="1:131" ht="12.75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1"/>
      <c r="P92" s="1"/>
      <c r="Q92" s="1"/>
      <c r="R92" s="1"/>
      <c r="S92" s="1"/>
      <c r="T92" s="1"/>
      <c r="U92" s="1"/>
      <c r="V92" s="1"/>
      <c r="W92" s="1"/>
      <c r="X92" s="1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DZ92" s="33"/>
      <c r="EA92" s="33"/>
    </row>
    <row r="93" spans="1:131" ht="12.75" customHeigh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1"/>
      <c r="P93" s="1"/>
      <c r="Q93" s="1"/>
      <c r="R93" s="1"/>
      <c r="S93" s="1"/>
      <c r="T93" s="1"/>
      <c r="U93" s="1"/>
      <c r="V93" s="1"/>
      <c r="W93" s="1"/>
      <c r="X93" s="1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DZ93" s="33"/>
      <c r="EA93" s="33"/>
    </row>
    <row r="94" spans="1:131" ht="12.75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1"/>
      <c r="P94" s="1"/>
      <c r="Q94" s="1"/>
      <c r="R94" s="1"/>
      <c r="S94" s="1"/>
      <c r="T94" s="1"/>
      <c r="U94" s="1"/>
      <c r="V94" s="1"/>
      <c r="W94" s="1"/>
      <c r="X94" s="1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DZ94" s="33"/>
      <c r="EA94" s="33"/>
    </row>
    <row r="95" spans="1:131" ht="12.75" customHeigh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1"/>
      <c r="P95" s="1"/>
      <c r="Q95" s="1"/>
      <c r="R95" s="1"/>
      <c r="S95" s="1"/>
      <c r="T95" s="1"/>
      <c r="U95" s="1"/>
      <c r="V95" s="1"/>
      <c r="W95" s="1"/>
      <c r="X95" s="1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DZ95" s="33"/>
      <c r="EA95" s="33"/>
    </row>
    <row r="96" spans="1:131" ht="12.75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1"/>
      <c r="P96" s="1"/>
      <c r="Q96" s="1"/>
      <c r="R96" s="1"/>
      <c r="S96" s="1"/>
      <c r="T96" s="1"/>
      <c r="U96" s="1"/>
      <c r="V96" s="1"/>
      <c r="W96" s="1"/>
      <c r="X96" s="1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DZ96" s="33"/>
      <c r="EA96" s="33"/>
    </row>
    <row r="97" spans="1:131" ht="12.75" customHeigh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1"/>
      <c r="P97" s="1"/>
      <c r="Q97" s="1"/>
      <c r="R97" s="1"/>
      <c r="S97" s="1"/>
      <c r="T97" s="1"/>
      <c r="U97" s="1"/>
      <c r="V97" s="1"/>
      <c r="W97" s="1"/>
      <c r="X97" s="1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DZ97" s="33"/>
      <c r="EA97" s="33"/>
    </row>
    <row r="98" spans="1:131" ht="12.75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1"/>
      <c r="P98" s="1"/>
      <c r="Q98" s="1"/>
      <c r="R98" s="1"/>
      <c r="S98" s="1"/>
      <c r="T98" s="1"/>
      <c r="U98" s="1"/>
      <c r="V98" s="1"/>
      <c r="W98" s="1"/>
      <c r="X98" s="1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DZ98" s="33"/>
      <c r="EA98" s="33"/>
    </row>
    <row r="99" spans="1:131" ht="12.75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1"/>
      <c r="P99" s="1"/>
      <c r="Q99" s="1"/>
      <c r="R99" s="1"/>
      <c r="S99" s="1"/>
      <c r="T99" s="1"/>
      <c r="U99" s="1"/>
      <c r="V99" s="1"/>
      <c r="W99" s="1"/>
      <c r="X99" s="1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DZ99" s="33"/>
      <c r="EA99" s="33"/>
    </row>
    <row r="100" spans="1:131" ht="12.75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DZ100" s="33"/>
      <c r="EA100" s="33"/>
    </row>
    <row r="101" spans="1:131" ht="12.75" customHeigh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DZ101" s="33"/>
      <c r="EA101" s="33"/>
    </row>
    <row r="102" spans="1:131" ht="12.75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DZ102" s="33"/>
      <c r="EA102" s="33"/>
    </row>
    <row r="103" spans="1:131" ht="12.75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DZ103" s="33"/>
      <c r="EA103" s="33"/>
    </row>
    <row r="104" spans="1:131" ht="12.75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DZ104" s="33"/>
      <c r="EA104" s="33"/>
    </row>
    <row r="105" spans="1:131" ht="12.75" customHeight="1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DZ105" s="33"/>
      <c r="EA105" s="33"/>
    </row>
    <row r="106" spans="1:131" ht="12.75" customHeight="1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DZ106" s="33"/>
      <c r="EA106" s="33"/>
    </row>
    <row r="107" spans="1:131" ht="12.75" customHeigh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DZ107" s="33"/>
      <c r="EA107" s="33"/>
    </row>
    <row r="108" spans="1:131" ht="12.75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DZ108" s="33"/>
      <c r="EA108" s="33"/>
    </row>
    <row r="109" spans="1:131" ht="12.75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DZ109" s="33"/>
      <c r="EA109" s="33"/>
    </row>
    <row r="110" spans="1:131" ht="12.75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DZ110" s="33"/>
      <c r="EA110" s="33"/>
    </row>
    <row r="111" spans="1:131" ht="12.75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DZ111" s="33"/>
      <c r="EA111" s="33"/>
    </row>
    <row r="112" spans="1:131" ht="12.75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DZ112" s="33"/>
      <c r="EA112" s="33"/>
    </row>
    <row r="113" spans="1:131" ht="12.75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DZ113" s="33"/>
      <c r="EA113" s="33"/>
    </row>
    <row r="114" spans="1:131" ht="12.75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DZ114" s="33"/>
      <c r="EA114" s="33"/>
    </row>
    <row r="115" spans="1:131" ht="12.75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DZ115" s="33"/>
      <c r="EA115" s="33"/>
    </row>
    <row r="116" spans="1:131" ht="12.75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DZ116" s="33"/>
      <c r="EA116" s="33"/>
    </row>
    <row r="117" spans="1:131" ht="12.75" customHeigh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DZ117" s="33"/>
      <c r="EA117" s="33"/>
    </row>
    <row r="118" spans="1:131" ht="12.75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DZ118" s="33"/>
      <c r="EA118" s="33"/>
    </row>
    <row r="119" spans="1:131" ht="12.75" customHeigh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DZ119" s="33"/>
      <c r="EA119" s="33"/>
    </row>
    <row r="120" spans="1:131" ht="12.75" customHeigh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DZ120" s="33"/>
      <c r="EA120" s="33"/>
    </row>
    <row r="121" spans="1:131" ht="12.75" customHeigh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DZ121" s="33"/>
      <c r="EA121" s="33"/>
    </row>
    <row r="122" spans="1:131" ht="12.75" customHeight="1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DZ122" s="33"/>
      <c r="EA122" s="33"/>
    </row>
    <row r="123" spans="1:131" ht="12.75" customHeight="1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DZ123" s="33"/>
      <c r="EA123" s="33"/>
    </row>
    <row r="124" spans="1:131" ht="12.75" customHeight="1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DZ124" s="33"/>
      <c r="EA124" s="33"/>
    </row>
    <row r="125" spans="1:131" ht="12.75" customHeight="1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DZ125" s="33"/>
      <c r="EA125" s="33"/>
    </row>
    <row r="126" spans="1:131" ht="12.75" customHeigh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DZ126" s="33"/>
      <c r="EA126" s="33"/>
    </row>
    <row r="127" spans="1:131" ht="12.75" customHeigh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DZ127" s="33"/>
      <c r="EA127" s="33"/>
    </row>
    <row r="128" spans="1:131" ht="12.75" customHeigh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DZ128" s="33"/>
      <c r="EA128" s="33"/>
    </row>
    <row r="129" spans="1:131" ht="12.75" customHeight="1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DZ129" s="33"/>
      <c r="EA129" s="33"/>
    </row>
    <row r="130" spans="1:131" ht="12.75" customHeight="1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DZ130" s="33"/>
      <c r="EA130" s="33"/>
    </row>
    <row r="131" spans="1:131" ht="12.75" customHeight="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DZ131" s="33"/>
      <c r="EA131" s="33"/>
    </row>
    <row r="132" spans="1:131" ht="12.75" customHeight="1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DZ132" s="33"/>
      <c r="EA132" s="33"/>
    </row>
    <row r="133" spans="1:131" ht="12.75" customHeight="1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DZ133" s="33"/>
      <c r="EA133" s="33"/>
    </row>
    <row r="134" spans="1:131" ht="12.75" customHeight="1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DZ134" s="33"/>
      <c r="EA134" s="33"/>
    </row>
    <row r="135" spans="1:131" ht="12.75" customHeight="1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DZ135" s="33"/>
      <c r="EA135" s="33"/>
    </row>
    <row r="136" spans="1:131" ht="12.75" customHeight="1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DZ136" s="33"/>
      <c r="EA136" s="33"/>
    </row>
    <row r="137" spans="1:131" ht="12.75" customHeight="1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DZ137" s="33"/>
      <c r="EA137" s="33"/>
    </row>
    <row r="138" spans="1:131" ht="12.75" customHeight="1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DZ138" s="33"/>
      <c r="EA138" s="33"/>
    </row>
    <row r="139" spans="1:131" ht="12.75" customHeight="1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DZ139" s="33"/>
      <c r="EA139" s="33"/>
    </row>
    <row r="140" spans="1:131" ht="12.75" customHeight="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DZ140" s="33"/>
      <c r="EA140" s="33"/>
    </row>
    <row r="141" spans="1:131" ht="12.75" customHeight="1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DZ141" s="33"/>
      <c r="EA141" s="33"/>
    </row>
    <row r="142" spans="1:131" ht="12.75" customHeight="1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DZ142" s="33"/>
      <c r="EA142" s="33"/>
    </row>
    <row r="143" spans="1:131" ht="12.75" customHeight="1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DZ143" s="33"/>
      <c r="EA143" s="33"/>
    </row>
    <row r="144" spans="1:131" ht="12.75" customHeight="1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DZ144" s="33"/>
      <c r="EA144" s="33"/>
    </row>
    <row r="145" spans="1:131" ht="12.75" customHeight="1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DZ145" s="33"/>
      <c r="EA145" s="33"/>
    </row>
    <row r="146" spans="1:131" ht="12.75" customHeight="1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DZ146" s="33"/>
      <c r="EA146" s="33"/>
    </row>
    <row r="147" spans="1:131" ht="12.75" customHeight="1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DZ147" s="33"/>
      <c r="EA147" s="33"/>
    </row>
    <row r="148" spans="1:131" ht="12.75" customHeight="1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DZ148" s="33"/>
      <c r="EA148" s="33"/>
    </row>
    <row r="149" spans="1:131" ht="12.75" customHeight="1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67"/>
      <c r="AG149" s="67"/>
      <c r="AH149" s="67"/>
      <c r="AI149" s="67"/>
    </row>
    <row r="150" spans="1:131" ht="12.75" customHeight="1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67"/>
      <c r="AG150" s="67"/>
      <c r="AH150" s="67"/>
      <c r="AI150" s="67"/>
    </row>
    <row r="151" spans="1:131" ht="12.75" customHeight="1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67"/>
      <c r="AG151" s="67"/>
      <c r="AH151" s="67"/>
      <c r="AI151" s="67"/>
    </row>
    <row r="152" spans="1:131" ht="12.75" customHeight="1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67"/>
      <c r="AG152" s="67"/>
      <c r="AH152" s="67"/>
      <c r="AI152" s="67"/>
    </row>
    <row r="153" spans="1:131" ht="12.75" customHeight="1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67"/>
      <c r="AG153" s="67"/>
      <c r="AH153" s="67"/>
      <c r="AI153" s="67"/>
    </row>
    <row r="154" spans="1:131" ht="12.75" customHeight="1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67"/>
      <c r="AG154" s="67"/>
      <c r="AH154" s="67"/>
      <c r="AI154" s="67"/>
    </row>
    <row r="155" spans="1:131" ht="12.75" customHeight="1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67"/>
      <c r="AG155" s="67"/>
      <c r="AH155" s="67"/>
      <c r="AI155" s="67"/>
    </row>
    <row r="156" spans="1:131" ht="12.75" customHeight="1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67"/>
      <c r="AG156" s="67"/>
      <c r="AH156" s="67"/>
      <c r="AI156" s="67"/>
    </row>
    <row r="157" spans="1:131" ht="12.75" customHeight="1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67"/>
      <c r="AG157" s="67"/>
      <c r="AH157" s="67"/>
      <c r="AI157" s="67"/>
    </row>
    <row r="158" spans="1:131" ht="12.75" customHeight="1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67"/>
      <c r="AG158" s="67"/>
      <c r="AH158" s="67"/>
      <c r="AI158" s="67"/>
    </row>
    <row r="159" spans="1:131" ht="12.75" customHeight="1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67"/>
      <c r="AG159" s="67"/>
      <c r="AH159" s="67"/>
      <c r="AI159" s="67"/>
    </row>
    <row r="160" spans="1:131" ht="12.75" customHeight="1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67"/>
      <c r="AG160" s="67"/>
      <c r="AH160" s="67"/>
      <c r="AI160" s="67"/>
    </row>
    <row r="161" spans="1:35" ht="12.75" customHeight="1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67"/>
      <c r="AG161" s="67"/>
      <c r="AH161" s="67"/>
      <c r="AI161" s="67"/>
    </row>
    <row r="162" spans="1:35" ht="12.75" customHeight="1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67"/>
      <c r="AG162" s="67"/>
      <c r="AH162" s="67"/>
      <c r="AI162" s="67"/>
    </row>
    <row r="163" spans="1:35" ht="12.75" customHeight="1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67"/>
      <c r="AG163" s="67"/>
      <c r="AH163" s="67"/>
      <c r="AI163" s="67"/>
    </row>
    <row r="164" spans="1:35" ht="12.75" customHeight="1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67"/>
      <c r="AG164" s="67"/>
      <c r="AH164" s="67"/>
      <c r="AI164" s="67"/>
    </row>
    <row r="165" spans="1:35" ht="12.75" customHeight="1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67"/>
      <c r="AG165" s="67"/>
      <c r="AH165" s="67"/>
      <c r="AI165" s="67"/>
    </row>
    <row r="166" spans="1:35" ht="12.75" customHeight="1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67"/>
      <c r="AG166" s="67"/>
      <c r="AH166" s="67"/>
      <c r="AI166" s="67"/>
    </row>
    <row r="167" spans="1:35" ht="12.75" customHeight="1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67"/>
      <c r="AG167" s="67"/>
      <c r="AH167" s="67"/>
      <c r="AI167" s="67"/>
    </row>
    <row r="168" spans="1:35" ht="12.75" customHeight="1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67"/>
      <c r="AG168" s="67"/>
      <c r="AH168" s="67"/>
      <c r="AI168" s="67"/>
    </row>
    <row r="169" spans="1:35" ht="12.75" customHeight="1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67"/>
      <c r="AG169" s="67"/>
      <c r="AH169" s="67"/>
      <c r="AI169" s="67"/>
    </row>
    <row r="170" spans="1:35" ht="12.75" customHeight="1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67"/>
      <c r="AG170" s="67"/>
      <c r="AH170" s="67"/>
      <c r="AI170" s="67"/>
    </row>
    <row r="171" spans="1:35" ht="12.75" customHeight="1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67"/>
      <c r="AG171" s="67"/>
      <c r="AH171" s="67"/>
      <c r="AI171" s="67"/>
    </row>
    <row r="172" spans="1:35" ht="12.75" customHeight="1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67"/>
      <c r="AG172" s="67"/>
      <c r="AH172" s="67"/>
      <c r="AI172" s="67"/>
    </row>
    <row r="173" spans="1:35" ht="12.75" customHeight="1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67"/>
      <c r="AG173" s="67"/>
      <c r="AH173" s="67"/>
      <c r="AI173" s="67"/>
    </row>
    <row r="174" spans="1:35" ht="12.75" customHeight="1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67"/>
      <c r="AG174" s="67"/>
      <c r="AH174" s="67"/>
      <c r="AI174" s="67"/>
    </row>
    <row r="175" spans="1:35" ht="12.75" customHeight="1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67"/>
      <c r="AG175" s="67"/>
      <c r="AH175" s="67"/>
      <c r="AI175" s="67"/>
    </row>
    <row r="176" spans="1:35" ht="12.75" customHeight="1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67"/>
      <c r="AG176" s="67"/>
      <c r="AH176" s="67"/>
      <c r="AI176" s="67"/>
    </row>
    <row r="177" spans="1:35" ht="12.75" customHeight="1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67"/>
      <c r="AG177" s="67"/>
      <c r="AH177" s="67"/>
      <c r="AI177" s="67"/>
    </row>
    <row r="178" spans="1:35" ht="12.75" customHeight="1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67"/>
      <c r="AG178" s="67"/>
      <c r="AH178" s="67"/>
      <c r="AI178" s="67"/>
    </row>
    <row r="179" spans="1:35" ht="12.75" customHeight="1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67"/>
      <c r="AG179" s="67"/>
      <c r="AH179" s="67"/>
      <c r="AI179" s="67"/>
    </row>
    <row r="180" spans="1:35" ht="12.75" customHeight="1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67"/>
      <c r="AG180" s="67"/>
      <c r="AH180" s="67"/>
      <c r="AI180" s="67"/>
    </row>
    <row r="181" spans="1:35" ht="12.75" customHeight="1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67"/>
      <c r="AG181" s="67"/>
      <c r="AH181" s="67"/>
      <c r="AI181" s="67"/>
    </row>
    <row r="182" spans="1:35" ht="12.75" customHeight="1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67"/>
      <c r="AG182" s="67"/>
      <c r="AH182" s="67"/>
      <c r="AI182" s="67"/>
    </row>
    <row r="183" spans="1:35" ht="12.75" customHeight="1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67"/>
      <c r="AG183" s="67"/>
      <c r="AH183" s="67"/>
      <c r="AI183" s="67"/>
    </row>
    <row r="184" spans="1:35" ht="12.75" customHeight="1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67"/>
      <c r="AG184" s="67"/>
      <c r="AH184" s="67"/>
      <c r="AI184" s="67"/>
    </row>
    <row r="185" spans="1:35" ht="12.75" customHeight="1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67"/>
      <c r="AG185" s="67"/>
      <c r="AH185" s="67"/>
      <c r="AI185" s="67"/>
    </row>
    <row r="186" spans="1:35" ht="12.75" customHeight="1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67"/>
      <c r="AG186" s="67"/>
      <c r="AH186" s="67"/>
      <c r="AI186" s="67"/>
    </row>
    <row r="187" spans="1:35" ht="12.75" customHeight="1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67"/>
      <c r="AG187" s="67"/>
      <c r="AH187" s="67"/>
      <c r="AI187" s="67"/>
    </row>
    <row r="188" spans="1:35" ht="12.75" customHeight="1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67"/>
      <c r="AG188" s="67"/>
      <c r="AH188" s="67"/>
      <c r="AI188" s="67"/>
    </row>
    <row r="189" spans="1:35" ht="12.75" customHeight="1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67"/>
      <c r="AG189" s="67"/>
      <c r="AH189" s="67"/>
      <c r="AI189" s="67"/>
    </row>
    <row r="190" spans="1:35" ht="12.75" customHeight="1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67"/>
      <c r="AG190" s="67"/>
      <c r="AH190" s="67"/>
      <c r="AI190" s="67"/>
    </row>
    <row r="191" spans="1:35" ht="12.75" customHeight="1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67"/>
      <c r="AG191" s="67"/>
      <c r="AH191" s="67"/>
      <c r="AI191" s="67"/>
    </row>
    <row r="192" spans="1:35" ht="12.75" customHeight="1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67"/>
      <c r="AG192" s="67"/>
      <c r="AH192" s="67"/>
      <c r="AI192" s="67"/>
    </row>
    <row r="193" spans="1:35" ht="12.75" customHeight="1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67"/>
      <c r="AG193" s="67"/>
      <c r="AH193" s="67"/>
      <c r="AI193" s="67"/>
    </row>
    <row r="194" spans="1:35" ht="12.75" customHeight="1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67"/>
      <c r="AG194" s="67"/>
      <c r="AH194" s="67"/>
      <c r="AI194" s="67"/>
    </row>
    <row r="195" spans="1:35" ht="12.75" customHeight="1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67"/>
      <c r="AG195" s="67"/>
      <c r="AH195" s="67"/>
      <c r="AI195" s="67"/>
    </row>
    <row r="196" spans="1:35" ht="12.75" customHeight="1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67"/>
      <c r="AG196" s="67"/>
      <c r="AH196" s="67"/>
      <c r="AI196" s="67"/>
    </row>
    <row r="197" spans="1:35" ht="12.75" customHeight="1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67"/>
      <c r="AG197" s="67"/>
      <c r="AH197" s="67"/>
      <c r="AI197" s="67"/>
    </row>
    <row r="198" spans="1:35" ht="12.75" customHeight="1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67"/>
      <c r="AG198" s="67"/>
      <c r="AH198" s="67"/>
      <c r="AI198" s="67"/>
    </row>
    <row r="199" spans="1:35" ht="12.75" customHeight="1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67"/>
      <c r="AG199" s="67"/>
      <c r="AH199" s="67"/>
      <c r="AI199" s="67"/>
    </row>
    <row r="200" spans="1:35" ht="12.75" customHeight="1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67"/>
      <c r="AG200" s="67"/>
      <c r="AH200" s="67"/>
      <c r="AI200" s="67"/>
    </row>
    <row r="201" spans="1:35" ht="12.75" customHeight="1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67"/>
      <c r="AG201" s="67"/>
      <c r="AH201" s="67"/>
      <c r="AI201" s="67"/>
    </row>
    <row r="202" spans="1:35" ht="12.75" customHeight="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67"/>
      <c r="AG202" s="67"/>
      <c r="AH202" s="67"/>
      <c r="AI202" s="67"/>
    </row>
    <row r="203" spans="1:35" ht="12.75" customHeight="1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67"/>
      <c r="AG203" s="67"/>
      <c r="AH203" s="67"/>
      <c r="AI203" s="67"/>
    </row>
    <row r="204" spans="1:35" ht="12.75" customHeight="1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67"/>
      <c r="AG204" s="67"/>
      <c r="AH204" s="67"/>
      <c r="AI204" s="67"/>
    </row>
    <row r="205" spans="1:35" ht="12.75" customHeight="1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67"/>
      <c r="AG205" s="67"/>
      <c r="AH205" s="67"/>
      <c r="AI205" s="67"/>
    </row>
    <row r="206" spans="1:35" ht="12.75" customHeight="1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67"/>
      <c r="AG206" s="67"/>
      <c r="AH206" s="67"/>
      <c r="AI206" s="67"/>
    </row>
    <row r="207" spans="1:35" ht="12.75" customHeight="1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67"/>
      <c r="AG207" s="67"/>
      <c r="AH207" s="67"/>
      <c r="AI207" s="67"/>
    </row>
    <row r="208" spans="1:35" ht="12.75" customHeight="1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67"/>
      <c r="AG208" s="67"/>
      <c r="AH208" s="67"/>
      <c r="AI208" s="67"/>
    </row>
    <row r="209" spans="1:35" ht="12.75" customHeight="1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67"/>
      <c r="AG209" s="67"/>
      <c r="AH209" s="67"/>
      <c r="AI209" s="67"/>
    </row>
    <row r="210" spans="1:35" ht="12.75" customHeight="1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67"/>
      <c r="AG210" s="67"/>
      <c r="AH210" s="67"/>
      <c r="AI210" s="67"/>
    </row>
    <row r="211" spans="1:35" ht="12.75" customHeight="1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67"/>
      <c r="AG211" s="67"/>
      <c r="AH211" s="67"/>
      <c r="AI211" s="67"/>
    </row>
    <row r="212" spans="1:35" ht="12.75" customHeight="1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67"/>
      <c r="AG212" s="67"/>
      <c r="AH212" s="67"/>
      <c r="AI212" s="67"/>
    </row>
    <row r="213" spans="1:35" ht="12.75" customHeight="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67"/>
      <c r="AG213" s="67"/>
      <c r="AH213" s="67"/>
      <c r="AI213" s="67"/>
    </row>
    <row r="214" spans="1:35" ht="12.75" customHeight="1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67"/>
      <c r="AG214" s="67"/>
      <c r="AH214" s="67"/>
      <c r="AI214" s="67"/>
    </row>
    <row r="215" spans="1:35" ht="12.75" customHeight="1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67"/>
      <c r="AG215" s="67"/>
      <c r="AH215" s="67"/>
      <c r="AI215" s="67"/>
    </row>
    <row r="216" spans="1:35" ht="12.75" customHeight="1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67"/>
      <c r="AG216" s="67"/>
      <c r="AH216" s="67"/>
      <c r="AI216" s="67"/>
    </row>
    <row r="217" spans="1:35" ht="12.75" customHeight="1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67"/>
      <c r="AG217" s="67"/>
      <c r="AH217" s="67"/>
      <c r="AI217" s="67"/>
    </row>
    <row r="218" spans="1:35" ht="12.75" customHeight="1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67"/>
      <c r="AG218" s="67"/>
      <c r="AH218" s="67"/>
      <c r="AI218" s="67"/>
    </row>
    <row r="219" spans="1:35" ht="12.75" customHeight="1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67"/>
      <c r="AG219" s="67"/>
      <c r="AH219" s="67"/>
      <c r="AI219" s="67"/>
    </row>
    <row r="220" spans="1:35" ht="12.75" customHeight="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67"/>
      <c r="AG220" s="67"/>
      <c r="AH220" s="67"/>
      <c r="AI220" s="67"/>
    </row>
    <row r="221" spans="1:35" ht="12.75" customHeight="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67"/>
      <c r="AG221" s="67"/>
      <c r="AH221" s="67"/>
      <c r="AI221" s="67"/>
    </row>
    <row r="222" spans="1:35" ht="12.75" customHeight="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67"/>
      <c r="AG222" s="67"/>
      <c r="AH222" s="67"/>
      <c r="AI222" s="67"/>
    </row>
    <row r="223" spans="1:35" ht="12.75" customHeight="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67"/>
      <c r="AG223" s="67"/>
      <c r="AH223" s="67"/>
      <c r="AI223" s="67"/>
    </row>
    <row r="224" spans="1:35" ht="12.75" customHeight="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67"/>
      <c r="AG224" s="67"/>
      <c r="AH224" s="67"/>
      <c r="AI224" s="67"/>
    </row>
    <row r="225" spans="1:35" ht="12.75" customHeight="1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67"/>
      <c r="AG225" s="67"/>
      <c r="AH225" s="67"/>
      <c r="AI225" s="67"/>
    </row>
    <row r="226" spans="1:35" ht="12.75" customHeight="1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67"/>
      <c r="AG226" s="67"/>
      <c r="AH226" s="67"/>
      <c r="AI226" s="67"/>
    </row>
    <row r="227" spans="1:35" ht="12.75" customHeight="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67"/>
      <c r="AG227" s="67"/>
      <c r="AH227" s="67"/>
      <c r="AI227" s="67"/>
    </row>
    <row r="228" spans="1:35" ht="12.75" customHeight="1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67"/>
      <c r="AG228" s="67"/>
      <c r="AH228" s="67"/>
      <c r="AI228" s="67"/>
    </row>
    <row r="229" spans="1:35" ht="12.75" customHeight="1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67"/>
      <c r="AG229" s="67"/>
      <c r="AH229" s="67"/>
      <c r="AI229" s="67"/>
    </row>
    <row r="230" spans="1:35" ht="12.75" customHeight="1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67"/>
      <c r="AG230" s="67"/>
      <c r="AH230" s="67"/>
      <c r="AI230" s="67"/>
    </row>
    <row r="231" spans="1:35" ht="12.75" customHeight="1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67"/>
      <c r="AG231" s="67"/>
      <c r="AH231" s="67"/>
      <c r="AI231" s="67"/>
    </row>
    <row r="232" spans="1:35" ht="12.75" customHeight="1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67"/>
      <c r="AG232" s="67"/>
      <c r="AH232" s="67"/>
      <c r="AI232" s="67"/>
    </row>
    <row r="233" spans="1:35" ht="12.75" customHeight="1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67"/>
      <c r="AG233" s="67"/>
      <c r="AH233" s="67"/>
      <c r="AI233" s="67"/>
    </row>
    <row r="234" spans="1:35" ht="12.75" customHeight="1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67"/>
      <c r="AG234" s="67"/>
      <c r="AH234" s="67"/>
      <c r="AI234" s="67"/>
    </row>
    <row r="235" spans="1:35" ht="12.75" customHeight="1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67"/>
      <c r="AG235" s="67"/>
      <c r="AH235" s="67"/>
      <c r="AI235" s="67"/>
    </row>
    <row r="236" spans="1:35" ht="12.75" customHeight="1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67"/>
      <c r="AG236" s="67"/>
      <c r="AH236" s="67"/>
      <c r="AI236" s="67"/>
    </row>
    <row r="237" spans="1:35" ht="12.75" customHeight="1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67"/>
      <c r="AG237" s="67"/>
      <c r="AH237" s="67"/>
      <c r="AI237" s="67"/>
    </row>
    <row r="238" spans="1:35" ht="12.75" customHeight="1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67"/>
      <c r="AG238" s="67"/>
      <c r="AH238" s="67"/>
      <c r="AI238" s="67"/>
    </row>
    <row r="239" spans="1:35" ht="12.75" customHeight="1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67"/>
      <c r="AG239" s="67"/>
      <c r="AH239" s="67"/>
      <c r="AI239" s="67"/>
    </row>
    <row r="240" spans="1:35" ht="12.75" customHeight="1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67"/>
      <c r="AG240" s="67"/>
      <c r="AH240" s="67"/>
      <c r="AI240" s="67"/>
    </row>
    <row r="241" spans="1:35" ht="12.75" customHeight="1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67"/>
      <c r="AG241" s="67"/>
      <c r="AH241" s="67"/>
      <c r="AI241" s="67"/>
    </row>
    <row r="242" spans="1:35" ht="12.75" customHeight="1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67"/>
      <c r="AG242" s="67"/>
      <c r="AH242" s="67"/>
      <c r="AI242" s="67"/>
    </row>
    <row r="243" spans="1:35" ht="12.75" customHeight="1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67"/>
      <c r="AG243" s="67"/>
      <c r="AH243" s="67"/>
      <c r="AI243" s="67"/>
    </row>
    <row r="244" spans="1:35" ht="12.75" customHeight="1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67"/>
      <c r="AG244" s="67"/>
      <c r="AH244" s="67"/>
      <c r="AI244" s="67"/>
    </row>
    <row r="245" spans="1:35" ht="12.75" customHeight="1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67"/>
      <c r="AG245" s="67"/>
      <c r="AH245" s="67"/>
      <c r="AI245" s="67"/>
    </row>
    <row r="246" spans="1:35" ht="12.75" customHeight="1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67"/>
      <c r="AG246" s="67"/>
      <c r="AH246" s="67"/>
      <c r="AI246" s="67"/>
    </row>
    <row r="247" spans="1:35" ht="12.75" customHeight="1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67"/>
      <c r="AG247" s="67"/>
      <c r="AH247" s="67"/>
      <c r="AI247" s="67"/>
    </row>
    <row r="248" spans="1:35" ht="12.75" customHeight="1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67"/>
      <c r="AG248" s="67"/>
      <c r="AH248" s="67"/>
      <c r="AI248" s="67"/>
    </row>
    <row r="249" spans="1:35" ht="12.75" customHeight="1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67"/>
      <c r="AG249" s="67"/>
      <c r="AH249" s="67"/>
      <c r="AI249" s="67"/>
    </row>
    <row r="250" spans="1:35" ht="12.75" customHeight="1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67"/>
      <c r="AG250" s="67"/>
      <c r="AH250" s="67"/>
      <c r="AI250" s="67"/>
    </row>
    <row r="251" spans="1:35" ht="12.75" customHeight="1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67"/>
      <c r="AG251" s="67"/>
      <c r="AH251" s="67"/>
      <c r="AI251" s="67"/>
    </row>
    <row r="252" spans="1:35" ht="12.75" customHeight="1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67"/>
      <c r="AG252" s="67"/>
      <c r="AH252" s="67"/>
      <c r="AI252" s="67"/>
    </row>
    <row r="253" spans="1:35" ht="12.75" customHeight="1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67"/>
      <c r="AG253" s="67"/>
      <c r="AH253" s="67"/>
      <c r="AI253" s="67"/>
    </row>
    <row r="254" spans="1:35" ht="12.75" customHeight="1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67"/>
      <c r="AG254" s="67"/>
      <c r="AH254" s="67"/>
      <c r="AI254" s="67"/>
    </row>
    <row r="255" spans="1:35" ht="12.75" customHeight="1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67"/>
      <c r="AG255" s="67"/>
      <c r="AH255" s="67"/>
      <c r="AI255" s="67"/>
    </row>
    <row r="256" spans="1:35" ht="12.75" customHeight="1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67"/>
      <c r="AG256" s="67"/>
      <c r="AH256" s="67"/>
      <c r="AI256" s="67"/>
    </row>
    <row r="257" spans="1:35" ht="12.75" customHeight="1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67"/>
      <c r="AG257" s="67"/>
      <c r="AH257" s="67"/>
      <c r="AI257" s="67"/>
    </row>
    <row r="258" spans="1:35" ht="12.75" customHeight="1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67"/>
      <c r="AG258" s="67"/>
      <c r="AH258" s="67"/>
      <c r="AI258" s="67"/>
    </row>
    <row r="259" spans="1:35" ht="12.75" customHeight="1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67"/>
      <c r="AG259" s="67"/>
      <c r="AH259" s="67"/>
      <c r="AI259" s="67"/>
    </row>
    <row r="260" spans="1:35" ht="12.75" customHeight="1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67"/>
      <c r="AG260" s="67"/>
      <c r="AH260" s="67"/>
      <c r="AI260" s="67"/>
    </row>
    <row r="261" spans="1:35" ht="12.75" customHeight="1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67"/>
      <c r="AG261" s="67"/>
      <c r="AH261" s="67"/>
      <c r="AI261" s="67"/>
    </row>
    <row r="262" spans="1:35" ht="12.75" customHeight="1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67"/>
      <c r="AG262" s="67"/>
      <c r="AH262" s="67"/>
      <c r="AI262" s="67"/>
    </row>
    <row r="263" spans="1:3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67"/>
      <c r="AG263" s="67"/>
      <c r="AH263" s="67"/>
      <c r="AI263" s="67"/>
    </row>
    <row r="264" spans="1:3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67"/>
      <c r="AG264" s="67"/>
      <c r="AH264" s="67"/>
      <c r="AI264" s="67"/>
    </row>
    <row r="265" spans="1:3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67"/>
      <c r="AG265" s="67"/>
      <c r="AH265" s="67"/>
      <c r="AI265" s="67"/>
    </row>
    <row r="266" spans="1:3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67"/>
      <c r="AG266" s="67"/>
      <c r="AH266" s="67"/>
      <c r="AI266" s="67"/>
    </row>
    <row r="267" spans="1:3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67"/>
      <c r="AG267" s="67"/>
      <c r="AH267" s="67"/>
      <c r="AI267" s="67"/>
    </row>
    <row r="268" spans="1:3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67"/>
      <c r="AG268" s="67"/>
      <c r="AH268" s="67"/>
      <c r="AI268" s="67"/>
    </row>
    <row r="269" spans="1:3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67"/>
      <c r="AG269" s="67"/>
      <c r="AH269" s="67"/>
      <c r="AI269" s="67"/>
    </row>
    <row r="270" spans="1:3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67"/>
      <c r="AG270" s="67"/>
      <c r="AH270" s="67"/>
      <c r="AI270" s="67"/>
    </row>
    <row r="271" spans="1:3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67"/>
      <c r="AG271" s="67"/>
      <c r="AH271" s="67"/>
      <c r="AI271" s="67"/>
    </row>
    <row r="272" spans="1:3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67"/>
      <c r="AG272" s="67"/>
      <c r="AH272" s="67"/>
      <c r="AI272" s="67"/>
    </row>
    <row r="273" spans="1:3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67"/>
      <c r="AG273" s="67"/>
      <c r="AH273" s="67"/>
      <c r="AI273" s="67"/>
    </row>
    <row r="274" spans="1:3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67"/>
      <c r="AG274" s="67"/>
      <c r="AH274" s="67"/>
      <c r="AI274" s="67"/>
    </row>
    <row r="275" spans="1:3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67"/>
      <c r="AG275" s="67"/>
      <c r="AH275" s="67"/>
      <c r="AI275" s="67"/>
    </row>
    <row r="276" spans="1:3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67"/>
      <c r="AG276" s="67"/>
      <c r="AH276" s="67"/>
      <c r="AI276" s="67"/>
    </row>
    <row r="277" spans="1:3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67"/>
      <c r="AG277" s="67"/>
      <c r="AH277" s="67"/>
      <c r="AI277" s="67"/>
    </row>
    <row r="278" spans="1:3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67"/>
      <c r="AG278" s="67"/>
      <c r="AH278" s="67"/>
      <c r="AI278" s="67"/>
    </row>
    <row r="279" spans="1:3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67"/>
      <c r="AG279" s="67"/>
      <c r="AH279" s="67"/>
      <c r="AI279" s="67"/>
    </row>
    <row r="280" spans="1:3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67"/>
      <c r="AG280" s="67"/>
      <c r="AH280" s="67"/>
      <c r="AI280" s="67"/>
    </row>
    <row r="281" spans="1:3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67"/>
      <c r="AG281" s="67"/>
      <c r="AH281" s="67"/>
      <c r="AI281" s="67"/>
    </row>
    <row r="282" spans="1:3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67"/>
      <c r="AG282" s="67"/>
      <c r="AH282" s="67"/>
      <c r="AI282" s="67"/>
    </row>
    <row r="283" spans="1:3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67"/>
      <c r="AG283" s="67"/>
      <c r="AH283" s="67"/>
      <c r="AI283" s="67"/>
    </row>
    <row r="284" spans="1:3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67"/>
      <c r="AG284" s="67"/>
      <c r="AH284" s="67"/>
      <c r="AI284" s="67"/>
    </row>
    <row r="285" spans="1:3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67"/>
      <c r="AG285" s="67"/>
      <c r="AH285" s="67"/>
      <c r="AI285" s="67"/>
    </row>
    <row r="286" spans="1:3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67"/>
      <c r="AG286" s="67"/>
      <c r="AH286" s="67"/>
      <c r="AI286" s="67"/>
    </row>
    <row r="287" spans="1:3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67"/>
      <c r="AG287" s="67"/>
      <c r="AH287" s="67"/>
      <c r="AI287" s="67"/>
    </row>
    <row r="288" spans="1:3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67"/>
      <c r="AG288" s="67"/>
      <c r="AH288" s="67"/>
      <c r="AI288" s="67"/>
    </row>
    <row r="289" spans="1:3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67"/>
      <c r="AG289" s="67"/>
      <c r="AH289" s="67"/>
      <c r="AI289" s="67"/>
    </row>
    <row r="290" spans="1:3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67"/>
      <c r="AG290" s="67"/>
      <c r="AH290" s="67"/>
      <c r="AI290" s="67"/>
    </row>
    <row r="291" spans="1:3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67"/>
      <c r="AG291" s="67"/>
      <c r="AH291" s="67"/>
      <c r="AI291" s="67"/>
    </row>
    <row r="292" spans="1:3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67"/>
      <c r="AG292" s="67"/>
      <c r="AH292" s="67"/>
      <c r="AI292" s="67"/>
    </row>
    <row r="293" spans="1:3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67"/>
      <c r="AG293" s="67"/>
      <c r="AH293" s="67"/>
      <c r="AI293" s="67"/>
    </row>
    <row r="294" spans="1:3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67"/>
      <c r="AG294" s="67"/>
      <c r="AH294" s="67"/>
      <c r="AI294" s="67"/>
    </row>
    <row r="295" spans="1:3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67"/>
      <c r="AG295" s="67"/>
      <c r="AH295" s="67"/>
      <c r="AI295" s="67"/>
    </row>
    <row r="296" spans="1:3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67"/>
      <c r="AG296" s="67"/>
      <c r="AH296" s="67"/>
      <c r="AI296" s="67"/>
    </row>
    <row r="297" spans="1:3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67"/>
      <c r="AG297" s="67"/>
      <c r="AH297" s="67"/>
      <c r="AI297" s="67"/>
    </row>
    <row r="298" spans="1:3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67"/>
      <c r="AG298" s="67"/>
      <c r="AH298" s="67"/>
      <c r="AI298" s="67"/>
    </row>
    <row r="299" spans="1:3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67"/>
      <c r="AG299" s="67"/>
      <c r="AH299" s="67"/>
      <c r="AI299" s="67"/>
    </row>
    <row r="300" spans="1:3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67"/>
      <c r="AG300" s="67"/>
      <c r="AH300" s="67"/>
      <c r="AI300" s="67"/>
    </row>
    <row r="301" spans="1:3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67"/>
      <c r="AG301" s="67"/>
      <c r="AH301" s="67"/>
      <c r="AI301" s="67"/>
    </row>
    <row r="302" spans="1:3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67"/>
      <c r="AG302" s="67"/>
      <c r="AH302" s="67"/>
      <c r="AI302" s="67"/>
    </row>
    <row r="303" spans="1:3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67"/>
      <c r="AG303" s="67"/>
      <c r="AH303" s="67"/>
      <c r="AI303" s="67"/>
    </row>
    <row r="304" spans="1:3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67"/>
      <c r="AG304" s="67"/>
      <c r="AH304" s="67"/>
      <c r="AI304" s="67"/>
    </row>
    <row r="305" spans="1:3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67"/>
      <c r="AG305" s="67"/>
      <c r="AH305" s="67"/>
      <c r="AI305" s="67"/>
    </row>
    <row r="306" spans="1:3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67"/>
      <c r="AG306" s="67"/>
      <c r="AH306" s="67"/>
      <c r="AI306" s="67"/>
    </row>
    <row r="307" spans="1:3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67"/>
      <c r="AG307" s="67"/>
      <c r="AH307" s="67"/>
      <c r="AI307" s="67"/>
    </row>
    <row r="308" spans="1:3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67"/>
      <c r="AG308" s="67"/>
      <c r="AH308" s="67"/>
      <c r="AI308" s="67"/>
    </row>
    <row r="309" spans="1:3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67"/>
      <c r="AG309" s="67"/>
      <c r="AH309" s="67"/>
      <c r="AI309" s="67"/>
    </row>
    <row r="310" spans="1:3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67"/>
      <c r="AG310" s="67"/>
      <c r="AH310" s="67"/>
      <c r="AI310" s="67"/>
    </row>
    <row r="311" spans="1:3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67"/>
      <c r="AG311" s="67"/>
      <c r="AH311" s="67"/>
      <c r="AI311" s="67"/>
    </row>
    <row r="312" spans="1:3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67"/>
      <c r="AG312" s="67"/>
      <c r="AH312" s="67"/>
      <c r="AI312" s="67"/>
    </row>
    <row r="313" spans="1:3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67"/>
      <c r="AG313" s="67"/>
      <c r="AH313" s="67"/>
      <c r="AI313" s="67"/>
    </row>
    <row r="314" spans="1:3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67"/>
      <c r="AG314" s="67"/>
      <c r="AH314" s="67"/>
      <c r="AI314" s="67"/>
    </row>
    <row r="315" spans="1:3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67"/>
      <c r="AG315" s="67"/>
      <c r="AH315" s="67"/>
      <c r="AI315" s="67"/>
    </row>
    <row r="316" spans="1:3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67"/>
      <c r="AG316" s="67"/>
      <c r="AH316" s="67"/>
      <c r="AI316" s="67"/>
    </row>
    <row r="317" spans="1:3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67"/>
      <c r="AG317" s="67"/>
      <c r="AH317" s="67"/>
      <c r="AI317" s="67"/>
    </row>
    <row r="318" spans="1:3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67"/>
      <c r="AG318" s="67"/>
      <c r="AH318" s="67"/>
      <c r="AI318" s="67"/>
    </row>
    <row r="319" spans="1:3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67"/>
      <c r="AG319" s="67"/>
      <c r="AH319" s="67"/>
      <c r="AI319" s="67"/>
    </row>
    <row r="320" spans="1:3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67"/>
      <c r="AG320" s="67"/>
      <c r="AH320" s="67"/>
      <c r="AI320" s="67"/>
    </row>
    <row r="321" spans="1:3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67"/>
      <c r="AG321" s="67"/>
      <c r="AH321" s="67"/>
      <c r="AI321" s="67"/>
    </row>
    <row r="322" spans="1:3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67"/>
      <c r="AG322" s="67"/>
      <c r="AH322" s="67"/>
      <c r="AI322" s="67"/>
    </row>
    <row r="323" spans="1:3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67"/>
      <c r="AG323" s="67"/>
      <c r="AH323" s="67"/>
      <c r="AI323" s="67"/>
    </row>
    <row r="324" spans="1:3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67"/>
      <c r="AG324" s="67"/>
      <c r="AH324" s="67"/>
      <c r="AI324" s="67"/>
    </row>
    <row r="325" spans="1:3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67"/>
      <c r="AG325" s="67"/>
      <c r="AH325" s="67"/>
      <c r="AI325" s="67"/>
    </row>
    <row r="326" spans="1:3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67"/>
      <c r="AG326" s="67"/>
      <c r="AH326" s="67"/>
      <c r="AI326" s="67"/>
    </row>
    <row r="327" spans="1:3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67"/>
      <c r="AG327" s="67"/>
      <c r="AH327" s="67"/>
      <c r="AI327" s="67"/>
    </row>
    <row r="328" spans="1:3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67"/>
      <c r="AG328" s="67"/>
      <c r="AH328" s="67"/>
      <c r="AI328" s="67"/>
    </row>
    <row r="329" spans="1:3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67"/>
      <c r="AG329" s="67"/>
      <c r="AH329" s="67"/>
      <c r="AI329" s="67"/>
    </row>
    <row r="330" spans="1:3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67"/>
      <c r="AG330" s="67"/>
      <c r="AH330" s="67"/>
      <c r="AI330" s="67"/>
    </row>
    <row r="331" spans="1:3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67"/>
      <c r="AG331" s="67"/>
      <c r="AH331" s="67"/>
      <c r="AI331" s="67"/>
    </row>
    <row r="332" spans="1:3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67"/>
      <c r="AG332" s="67"/>
      <c r="AH332" s="67"/>
      <c r="AI332" s="67"/>
    </row>
    <row r="333" spans="1:3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67"/>
      <c r="AG333" s="67"/>
      <c r="AH333" s="67"/>
      <c r="AI333" s="67"/>
    </row>
    <row r="334" spans="1:3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67"/>
      <c r="AG334" s="67"/>
      <c r="AH334" s="67"/>
      <c r="AI334" s="67"/>
    </row>
    <row r="335" spans="1: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67"/>
      <c r="AG335" s="67"/>
      <c r="AH335" s="67"/>
      <c r="AI335" s="67"/>
    </row>
    <row r="336" spans="1:3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67"/>
      <c r="AG336" s="67"/>
      <c r="AH336" s="67"/>
      <c r="AI336" s="67"/>
    </row>
    <row r="337" spans="1:3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67"/>
      <c r="AG337" s="67"/>
      <c r="AH337" s="67"/>
      <c r="AI337" s="67"/>
    </row>
    <row r="338" spans="1:3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67"/>
      <c r="AG338" s="67"/>
      <c r="AH338" s="67"/>
      <c r="AI338" s="67"/>
    </row>
    <row r="339" spans="1:3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67"/>
      <c r="AG339" s="67"/>
      <c r="AH339" s="67"/>
      <c r="AI339" s="67"/>
    </row>
    <row r="340" spans="1:3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67"/>
      <c r="AG340" s="67"/>
      <c r="AH340" s="67"/>
      <c r="AI340" s="67"/>
    </row>
    <row r="341" spans="1:3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67"/>
      <c r="AG341" s="67"/>
      <c r="AH341" s="67"/>
      <c r="AI341" s="67"/>
    </row>
    <row r="342" spans="1:3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67"/>
      <c r="AG342" s="67"/>
      <c r="AH342" s="67"/>
      <c r="AI342" s="67"/>
    </row>
    <row r="343" spans="1:3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67"/>
      <c r="AG343" s="67"/>
      <c r="AH343" s="67"/>
      <c r="AI343" s="67"/>
    </row>
    <row r="344" spans="1:3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67"/>
      <c r="AG344" s="67"/>
      <c r="AH344" s="67"/>
      <c r="AI344" s="67"/>
    </row>
    <row r="345" spans="1:3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67"/>
      <c r="AG345" s="67"/>
      <c r="AH345" s="67"/>
      <c r="AI345" s="67"/>
    </row>
    <row r="346" spans="1:3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67"/>
      <c r="AG346" s="67"/>
      <c r="AH346" s="67"/>
      <c r="AI346" s="67"/>
    </row>
    <row r="347" spans="1:3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67"/>
      <c r="AG347" s="67"/>
      <c r="AH347" s="67"/>
      <c r="AI347" s="67"/>
    </row>
    <row r="348" spans="1:3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67"/>
      <c r="AG348" s="67"/>
      <c r="AH348" s="67"/>
      <c r="AI348" s="67"/>
    </row>
    <row r="349" spans="1:3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67"/>
      <c r="AG349" s="67"/>
      <c r="AH349" s="67"/>
      <c r="AI349" s="67"/>
    </row>
    <row r="350" spans="1:3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67"/>
      <c r="AG350" s="67"/>
      <c r="AH350" s="67"/>
      <c r="AI350" s="67"/>
    </row>
    <row r="351" spans="1:3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67"/>
      <c r="AG351" s="67"/>
      <c r="AH351" s="67"/>
      <c r="AI351" s="67"/>
    </row>
    <row r="352" spans="1:3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67"/>
      <c r="AG352" s="67"/>
      <c r="AH352" s="67"/>
      <c r="AI352" s="67"/>
    </row>
    <row r="353" spans="1:3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67"/>
      <c r="AG353" s="67"/>
      <c r="AH353" s="67"/>
      <c r="AI353" s="67"/>
    </row>
    <row r="354" spans="1:3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67"/>
      <c r="AG354" s="67"/>
      <c r="AH354" s="67"/>
      <c r="AI354" s="67"/>
    </row>
    <row r="355" spans="1:3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67"/>
      <c r="AG355" s="67"/>
      <c r="AH355" s="67"/>
      <c r="AI355" s="67"/>
    </row>
    <row r="356" spans="1:3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67"/>
      <c r="AG356" s="67"/>
      <c r="AH356" s="67"/>
      <c r="AI356" s="67"/>
    </row>
    <row r="357" spans="1:3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67"/>
      <c r="AG357" s="67"/>
      <c r="AH357" s="67"/>
      <c r="AI357" s="67"/>
    </row>
    <row r="358" spans="1:3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67"/>
      <c r="AG358" s="67"/>
      <c r="AH358" s="67"/>
      <c r="AI358" s="67"/>
    </row>
    <row r="359" spans="1:3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67"/>
      <c r="AG359" s="67"/>
      <c r="AH359" s="67"/>
      <c r="AI359" s="67"/>
    </row>
    <row r="360" spans="1:3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67"/>
      <c r="AG360" s="67"/>
      <c r="AH360" s="67"/>
      <c r="AI360" s="67"/>
    </row>
    <row r="361" spans="1:3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67"/>
      <c r="AG361" s="67"/>
      <c r="AH361" s="67"/>
      <c r="AI361" s="67"/>
    </row>
    <row r="362" spans="1:3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67"/>
      <c r="AG362" s="67"/>
      <c r="AH362" s="67"/>
      <c r="AI362" s="67"/>
    </row>
    <row r="363" spans="1:3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67"/>
      <c r="AG363" s="67"/>
      <c r="AH363" s="67"/>
      <c r="AI363" s="67"/>
    </row>
    <row r="364" spans="1:3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67"/>
      <c r="AG364" s="67"/>
      <c r="AH364" s="67"/>
      <c r="AI364" s="67"/>
    </row>
    <row r="365" spans="1:3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67"/>
      <c r="AG365" s="67"/>
      <c r="AH365" s="67"/>
      <c r="AI365" s="67"/>
    </row>
    <row r="366" spans="1:3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67"/>
      <c r="AG366" s="67"/>
      <c r="AH366" s="67"/>
      <c r="AI366" s="67"/>
    </row>
    <row r="367" spans="1:3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67"/>
      <c r="AG367" s="67"/>
      <c r="AH367" s="67"/>
      <c r="AI367" s="67"/>
    </row>
    <row r="368" spans="1:3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67"/>
      <c r="AG368" s="67"/>
      <c r="AH368" s="67"/>
      <c r="AI368" s="67"/>
    </row>
    <row r="369" spans="1:3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67"/>
      <c r="AG369" s="67"/>
      <c r="AH369" s="67"/>
      <c r="AI369" s="67"/>
    </row>
    <row r="370" spans="1:3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67"/>
      <c r="AG370" s="67"/>
      <c r="AH370" s="67"/>
      <c r="AI370" s="67"/>
    </row>
    <row r="371" spans="1:3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67"/>
      <c r="AG371" s="67"/>
      <c r="AH371" s="67"/>
      <c r="AI371" s="67"/>
    </row>
    <row r="372" spans="1:3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67"/>
      <c r="AG372" s="67"/>
      <c r="AH372" s="67"/>
      <c r="AI372" s="67"/>
    </row>
    <row r="373" spans="1:3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67"/>
      <c r="AG373" s="67"/>
      <c r="AH373" s="67"/>
      <c r="AI373" s="67"/>
    </row>
    <row r="374" spans="1:3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67"/>
      <c r="AG374" s="67"/>
      <c r="AH374" s="67"/>
      <c r="AI374" s="67"/>
    </row>
    <row r="375" spans="1:3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67"/>
      <c r="AG375" s="67"/>
      <c r="AH375" s="67"/>
      <c r="AI375" s="67"/>
    </row>
    <row r="376" spans="1:3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67"/>
      <c r="AG376" s="67"/>
      <c r="AH376" s="67"/>
      <c r="AI376" s="67"/>
    </row>
    <row r="377" spans="1:3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67"/>
      <c r="AG377" s="67"/>
      <c r="AH377" s="67"/>
      <c r="AI377" s="67"/>
    </row>
    <row r="378" spans="1:3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67"/>
      <c r="AG378" s="67"/>
      <c r="AH378" s="67"/>
      <c r="AI378" s="67"/>
    </row>
    <row r="379" spans="1:3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67"/>
      <c r="AG379" s="67"/>
      <c r="AH379" s="67"/>
      <c r="AI379" s="67"/>
    </row>
    <row r="380" spans="1:3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67"/>
      <c r="AG380" s="67"/>
      <c r="AH380" s="67"/>
      <c r="AI380" s="67"/>
    </row>
    <row r="381" spans="1:3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67"/>
      <c r="AG381" s="67"/>
      <c r="AH381" s="67"/>
      <c r="AI381" s="67"/>
    </row>
    <row r="382" spans="1:3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67"/>
      <c r="AG382" s="67"/>
      <c r="AH382" s="67"/>
      <c r="AI382" s="67"/>
    </row>
    <row r="383" spans="1:3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67"/>
      <c r="AG383" s="67"/>
      <c r="AH383" s="67"/>
      <c r="AI383" s="67"/>
    </row>
    <row r="384" spans="1:3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67"/>
      <c r="AG384" s="67"/>
      <c r="AH384" s="67"/>
      <c r="AI384" s="67"/>
    </row>
    <row r="385" spans="1:3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67"/>
      <c r="AG385" s="67"/>
      <c r="AH385" s="67"/>
      <c r="AI385" s="67"/>
    </row>
    <row r="386" spans="1:3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67"/>
      <c r="AG386" s="67"/>
      <c r="AH386" s="67"/>
      <c r="AI386" s="67"/>
    </row>
    <row r="387" spans="1:3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67"/>
      <c r="AG387" s="67"/>
      <c r="AH387" s="67"/>
      <c r="AI387" s="67"/>
    </row>
    <row r="388" spans="1:3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67"/>
      <c r="AG388" s="67"/>
      <c r="AH388" s="67"/>
      <c r="AI388" s="67"/>
    </row>
    <row r="389" spans="1:3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67"/>
      <c r="AG389" s="67"/>
      <c r="AH389" s="67"/>
      <c r="AI389" s="67"/>
    </row>
    <row r="390" spans="1:3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67"/>
      <c r="AG390" s="67"/>
      <c r="AH390" s="67"/>
      <c r="AI390" s="67"/>
    </row>
    <row r="391" spans="1:3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67"/>
      <c r="AG391" s="67"/>
      <c r="AH391" s="67"/>
      <c r="AI391" s="67"/>
    </row>
    <row r="392" spans="1:3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67"/>
      <c r="AG392" s="67"/>
      <c r="AH392" s="67"/>
      <c r="AI392" s="67"/>
    </row>
    <row r="393" spans="1:3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67"/>
      <c r="AG393" s="67"/>
      <c r="AH393" s="67"/>
      <c r="AI393" s="67"/>
    </row>
    <row r="394" spans="1:3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67"/>
      <c r="AG394" s="67"/>
      <c r="AH394" s="67"/>
      <c r="AI394" s="67"/>
    </row>
    <row r="395" spans="1:3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67"/>
      <c r="AG395" s="67"/>
      <c r="AH395" s="67"/>
      <c r="AI395" s="67"/>
    </row>
    <row r="396" spans="1:3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67"/>
      <c r="AG396" s="67"/>
      <c r="AH396" s="67"/>
      <c r="AI396" s="67"/>
    </row>
    <row r="397" spans="1:3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67"/>
      <c r="AG397" s="67"/>
      <c r="AH397" s="67"/>
      <c r="AI397" s="67"/>
    </row>
    <row r="398" spans="1:3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67"/>
      <c r="AG398" s="67"/>
      <c r="AH398" s="67"/>
      <c r="AI398" s="67"/>
    </row>
    <row r="399" spans="1:3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67"/>
      <c r="AG399" s="67"/>
      <c r="AH399" s="67"/>
      <c r="AI399" s="67"/>
    </row>
    <row r="400" spans="1:3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67"/>
      <c r="AG400" s="67"/>
      <c r="AH400" s="67"/>
      <c r="AI400" s="67"/>
    </row>
    <row r="401" spans="1:3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67"/>
      <c r="AG401" s="67"/>
      <c r="AH401" s="67"/>
      <c r="AI401" s="67"/>
    </row>
    <row r="402" spans="1:3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67"/>
      <c r="AG402" s="67"/>
      <c r="AH402" s="67"/>
      <c r="AI402" s="67"/>
    </row>
    <row r="403" spans="1:3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67"/>
      <c r="AG403" s="67"/>
      <c r="AH403" s="67"/>
      <c r="AI403" s="67"/>
    </row>
    <row r="404" spans="1:3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67"/>
      <c r="AG404" s="67"/>
      <c r="AH404" s="67"/>
      <c r="AI404" s="67"/>
    </row>
    <row r="405" spans="1:3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67"/>
      <c r="AG405" s="67"/>
      <c r="AH405" s="67"/>
      <c r="AI405" s="67"/>
    </row>
    <row r="406" spans="1:3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67"/>
      <c r="AG406" s="67"/>
      <c r="AH406" s="67"/>
      <c r="AI406" s="67"/>
    </row>
    <row r="407" spans="1:3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67"/>
      <c r="AG407" s="67"/>
      <c r="AH407" s="67"/>
      <c r="AI407" s="67"/>
    </row>
    <row r="408" spans="1:3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67"/>
      <c r="AG408" s="67"/>
      <c r="AH408" s="67"/>
      <c r="AI408" s="67"/>
    </row>
    <row r="409" spans="1:3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67"/>
      <c r="AG409" s="67"/>
      <c r="AH409" s="67"/>
      <c r="AI409" s="67"/>
    </row>
    <row r="410" spans="1:3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67"/>
      <c r="AG410" s="67"/>
      <c r="AH410" s="67"/>
      <c r="AI410" s="67"/>
    </row>
    <row r="411" spans="1:3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67"/>
      <c r="AG411" s="67"/>
      <c r="AH411" s="67"/>
      <c r="AI411" s="67"/>
    </row>
    <row r="412" spans="1:3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67"/>
      <c r="AG412" s="67"/>
      <c r="AH412" s="67"/>
      <c r="AI412" s="67"/>
    </row>
    <row r="413" spans="1:3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67"/>
      <c r="AG413" s="67"/>
      <c r="AH413" s="67"/>
      <c r="AI413" s="67"/>
    </row>
    <row r="414" spans="1:3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67"/>
      <c r="AG414" s="67"/>
      <c r="AH414" s="67"/>
      <c r="AI414" s="67"/>
    </row>
    <row r="415" spans="1:3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67"/>
      <c r="AG415" s="67"/>
      <c r="AH415" s="67"/>
      <c r="AI415" s="67"/>
    </row>
    <row r="416" spans="1:3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67"/>
      <c r="AG416" s="67"/>
      <c r="AH416" s="67"/>
      <c r="AI416" s="67"/>
    </row>
    <row r="417" spans="1:3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67"/>
      <c r="AG417" s="67"/>
      <c r="AH417" s="67"/>
      <c r="AI417" s="67"/>
    </row>
    <row r="418" spans="1:3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67"/>
      <c r="AG418" s="67"/>
      <c r="AH418" s="67"/>
      <c r="AI418" s="67"/>
    </row>
    <row r="419" spans="1:3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67"/>
      <c r="AG419" s="67"/>
      <c r="AH419" s="67"/>
      <c r="AI419" s="67"/>
    </row>
    <row r="420" spans="1:3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67"/>
      <c r="AG420" s="67"/>
      <c r="AH420" s="67"/>
      <c r="AI420" s="67"/>
    </row>
    <row r="421" spans="1:3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67"/>
      <c r="AG421" s="67"/>
      <c r="AH421" s="67"/>
      <c r="AI421" s="67"/>
    </row>
    <row r="422" spans="1:3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67"/>
      <c r="AG422" s="67"/>
      <c r="AH422" s="67"/>
      <c r="AI422" s="67"/>
    </row>
    <row r="423" spans="1:3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67"/>
      <c r="AG423" s="67"/>
      <c r="AH423" s="67"/>
      <c r="AI423" s="67"/>
    </row>
    <row r="424" spans="1:3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67"/>
      <c r="AG424" s="67"/>
      <c r="AH424" s="67"/>
      <c r="AI424" s="67"/>
    </row>
    <row r="425" spans="1:3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67"/>
      <c r="AG425" s="67"/>
      <c r="AH425" s="67"/>
      <c r="AI425" s="67"/>
    </row>
    <row r="426" spans="1:3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67"/>
      <c r="AG426" s="67"/>
      <c r="AH426" s="67"/>
      <c r="AI426" s="67"/>
    </row>
    <row r="427" spans="1:3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67"/>
      <c r="AG427" s="67"/>
      <c r="AH427" s="67"/>
      <c r="AI427" s="67"/>
    </row>
    <row r="428" spans="1:3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67"/>
      <c r="AG428" s="67"/>
      <c r="AH428" s="67"/>
      <c r="AI428" s="67"/>
    </row>
    <row r="429" spans="1:3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67"/>
      <c r="AG429" s="67"/>
      <c r="AH429" s="67"/>
      <c r="AI429" s="67"/>
    </row>
    <row r="430" spans="1:3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67"/>
      <c r="AG430" s="67"/>
      <c r="AH430" s="67"/>
      <c r="AI430" s="67"/>
    </row>
    <row r="431" spans="1:3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67"/>
      <c r="AG431" s="67"/>
      <c r="AH431" s="67"/>
      <c r="AI431" s="67"/>
    </row>
    <row r="432" spans="1:3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67"/>
      <c r="AG432" s="67"/>
      <c r="AH432" s="67"/>
      <c r="AI432" s="67"/>
    </row>
    <row r="433" spans="1:3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67"/>
      <c r="AG433" s="67"/>
      <c r="AH433" s="67"/>
      <c r="AI433" s="67"/>
    </row>
    <row r="434" spans="1:3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67"/>
      <c r="AG434" s="67"/>
      <c r="AH434" s="67"/>
      <c r="AI434" s="67"/>
    </row>
    <row r="435" spans="1: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67"/>
      <c r="AG435" s="67"/>
      <c r="AH435" s="67"/>
      <c r="AI435" s="67"/>
    </row>
    <row r="436" spans="1:3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67"/>
      <c r="AG436" s="67"/>
      <c r="AH436" s="67"/>
      <c r="AI436" s="67"/>
    </row>
    <row r="437" spans="1:3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67"/>
      <c r="AG437" s="67"/>
      <c r="AH437" s="67"/>
      <c r="AI437" s="67"/>
    </row>
    <row r="438" spans="1:3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67"/>
      <c r="AG438" s="67"/>
      <c r="AH438" s="67"/>
      <c r="AI438" s="67"/>
    </row>
    <row r="439" spans="1:3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67"/>
      <c r="AG439" s="67"/>
      <c r="AH439" s="67"/>
      <c r="AI439" s="67"/>
    </row>
    <row r="440" spans="1:3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67"/>
      <c r="AG440" s="67"/>
      <c r="AH440" s="67"/>
      <c r="AI440" s="67"/>
    </row>
    <row r="441" spans="1:3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67"/>
      <c r="AG441" s="67"/>
      <c r="AH441" s="67"/>
      <c r="AI441" s="67"/>
    </row>
    <row r="442" spans="1:3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67"/>
      <c r="AG442" s="67"/>
      <c r="AH442" s="67"/>
      <c r="AI442" s="67"/>
    </row>
    <row r="443" spans="1:3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67"/>
      <c r="AG443" s="67"/>
      <c r="AH443" s="67"/>
      <c r="AI443" s="67"/>
    </row>
    <row r="444" spans="1:3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67"/>
      <c r="AG444" s="67"/>
      <c r="AH444" s="67"/>
      <c r="AI444" s="67"/>
    </row>
    <row r="445" spans="1:3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67"/>
      <c r="AG445" s="67"/>
      <c r="AH445" s="67"/>
      <c r="AI445" s="67"/>
    </row>
    <row r="446" spans="1:3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67"/>
      <c r="AG446" s="67"/>
      <c r="AH446" s="67"/>
      <c r="AI446" s="67"/>
    </row>
    <row r="447" spans="1:3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67"/>
      <c r="AG447" s="67"/>
      <c r="AH447" s="67"/>
      <c r="AI447" s="67"/>
    </row>
    <row r="448" spans="1:3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67"/>
      <c r="AG448" s="67"/>
      <c r="AH448" s="67"/>
      <c r="AI448" s="67"/>
    </row>
    <row r="449" spans="1:3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67"/>
      <c r="AG449" s="67"/>
      <c r="AH449" s="67"/>
      <c r="AI449" s="67"/>
    </row>
    <row r="450" spans="1:3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67"/>
      <c r="AG450" s="67"/>
      <c r="AH450" s="67"/>
      <c r="AI450" s="67"/>
    </row>
    <row r="451" spans="1:3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67"/>
      <c r="AG451" s="67"/>
      <c r="AH451" s="67"/>
      <c r="AI451" s="67"/>
    </row>
    <row r="452" spans="1:3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67"/>
      <c r="AG452" s="67"/>
      <c r="AH452" s="67"/>
      <c r="AI452" s="67"/>
    </row>
    <row r="453" spans="1:3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67"/>
      <c r="AG453" s="67"/>
      <c r="AH453" s="67"/>
      <c r="AI453" s="67"/>
    </row>
    <row r="454" spans="1:3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67"/>
      <c r="AG454" s="67"/>
      <c r="AH454" s="67"/>
      <c r="AI454" s="67"/>
    </row>
    <row r="455" spans="1:3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67"/>
      <c r="AG455" s="67"/>
      <c r="AH455" s="67"/>
      <c r="AI455" s="67"/>
    </row>
    <row r="456" spans="1:3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67"/>
      <c r="AG456" s="67"/>
      <c r="AH456" s="67"/>
      <c r="AI456" s="67"/>
    </row>
    <row r="457" spans="1:3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67"/>
      <c r="AG457" s="67"/>
      <c r="AH457" s="67"/>
      <c r="AI457" s="67"/>
    </row>
    <row r="458" spans="1:3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67"/>
      <c r="AG458" s="67"/>
      <c r="AH458" s="67"/>
      <c r="AI458" s="67"/>
    </row>
    <row r="459" spans="1:3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67"/>
      <c r="AG459" s="67"/>
      <c r="AH459" s="67"/>
      <c r="AI459" s="67"/>
    </row>
    <row r="460" spans="1:3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67"/>
      <c r="AG460" s="67"/>
      <c r="AH460" s="67"/>
      <c r="AI460" s="67"/>
    </row>
    <row r="461" spans="1:3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67"/>
      <c r="AG461" s="67"/>
      <c r="AH461" s="67"/>
      <c r="AI461" s="67"/>
    </row>
    <row r="462" spans="1:3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67"/>
      <c r="AG462" s="67"/>
      <c r="AH462" s="67"/>
      <c r="AI462" s="67"/>
    </row>
    <row r="463" spans="1:3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67"/>
      <c r="AG463" s="67"/>
      <c r="AH463" s="67"/>
      <c r="AI463" s="67"/>
    </row>
    <row r="464" spans="1:3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67"/>
      <c r="AG464" s="67"/>
      <c r="AH464" s="67"/>
      <c r="AI464" s="67"/>
    </row>
    <row r="465" spans="1:3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67"/>
      <c r="AG465" s="67"/>
      <c r="AH465" s="67"/>
      <c r="AI465" s="67"/>
    </row>
    <row r="466" spans="1:3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67"/>
      <c r="AG466" s="67"/>
      <c r="AH466" s="67"/>
      <c r="AI466" s="67"/>
    </row>
    <row r="467" spans="1:3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67"/>
      <c r="AG467" s="67"/>
      <c r="AH467" s="67"/>
      <c r="AI467" s="67"/>
    </row>
    <row r="468" spans="1:3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67"/>
      <c r="AG468" s="67"/>
      <c r="AH468" s="67"/>
      <c r="AI468" s="67"/>
    </row>
    <row r="469" spans="1:3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67"/>
      <c r="AG469" s="67"/>
      <c r="AH469" s="67"/>
      <c r="AI469" s="67"/>
    </row>
    <row r="470" spans="1:3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67"/>
      <c r="AG470" s="67"/>
      <c r="AH470" s="67"/>
      <c r="AI470" s="67"/>
    </row>
    <row r="471" spans="1:3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67"/>
      <c r="AG471" s="67"/>
      <c r="AH471" s="67"/>
      <c r="AI471" s="67"/>
    </row>
    <row r="472" spans="1:3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67"/>
      <c r="AG472" s="67"/>
      <c r="AH472" s="67"/>
      <c r="AI472" s="67"/>
    </row>
    <row r="473" spans="1:3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67"/>
      <c r="AG473" s="67"/>
      <c r="AH473" s="67"/>
      <c r="AI473" s="67"/>
    </row>
    <row r="474" spans="1:3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67"/>
      <c r="AG474" s="67"/>
      <c r="AH474" s="67"/>
      <c r="AI474" s="67"/>
    </row>
    <row r="475" spans="1:3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67"/>
      <c r="AG475" s="67"/>
      <c r="AH475" s="67"/>
      <c r="AI475" s="67"/>
    </row>
    <row r="476" spans="1:3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67"/>
      <c r="AG476" s="67"/>
      <c r="AH476" s="67"/>
      <c r="AI476" s="67"/>
    </row>
    <row r="477" spans="1:3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67"/>
      <c r="AG477" s="67"/>
      <c r="AH477" s="67"/>
      <c r="AI477" s="67"/>
    </row>
    <row r="478" spans="1:3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67"/>
      <c r="AG478" s="67"/>
      <c r="AH478" s="67"/>
      <c r="AI478" s="67"/>
    </row>
    <row r="479" spans="1:3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67"/>
      <c r="AG479" s="67"/>
      <c r="AH479" s="67"/>
      <c r="AI479" s="67"/>
    </row>
    <row r="480" spans="1:3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67"/>
      <c r="AG480" s="67"/>
      <c r="AH480" s="67"/>
      <c r="AI480" s="67"/>
    </row>
    <row r="481" spans="1:3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67"/>
      <c r="AG481" s="67"/>
      <c r="AH481" s="67"/>
      <c r="AI481" s="67"/>
    </row>
    <row r="482" spans="1:3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67"/>
      <c r="AG482" s="67"/>
      <c r="AH482" s="67"/>
      <c r="AI482" s="67"/>
    </row>
    <row r="483" spans="1:3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67"/>
      <c r="AG483" s="67"/>
      <c r="AH483" s="67"/>
      <c r="AI483" s="67"/>
    </row>
    <row r="484" spans="1:3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67"/>
      <c r="AG484" s="67"/>
      <c r="AH484" s="67"/>
      <c r="AI484" s="67"/>
    </row>
    <row r="485" spans="1:3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67"/>
      <c r="AG485" s="67"/>
      <c r="AH485" s="67"/>
      <c r="AI485" s="67"/>
    </row>
    <row r="486" spans="1:3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67"/>
      <c r="AG486" s="67"/>
      <c r="AH486" s="67"/>
      <c r="AI486" s="67"/>
    </row>
    <row r="487" spans="1:3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67"/>
      <c r="AG487" s="67"/>
      <c r="AH487" s="67"/>
      <c r="AI487" s="67"/>
    </row>
    <row r="488" spans="1:3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67"/>
      <c r="AG488" s="67"/>
      <c r="AH488" s="67"/>
      <c r="AI488" s="67"/>
    </row>
    <row r="489" spans="1:3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67"/>
      <c r="AG489" s="67"/>
      <c r="AH489" s="67"/>
      <c r="AI489" s="67"/>
    </row>
    <row r="490" spans="1:3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67"/>
      <c r="AG490" s="67"/>
      <c r="AH490" s="67"/>
      <c r="AI490" s="67"/>
    </row>
    <row r="491" spans="1:3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67"/>
      <c r="AG491" s="67"/>
      <c r="AH491" s="67"/>
      <c r="AI491" s="67"/>
    </row>
    <row r="492" spans="1:3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67"/>
      <c r="AG492" s="67"/>
      <c r="AH492" s="67"/>
      <c r="AI492" s="67"/>
    </row>
    <row r="493" spans="1:3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67"/>
      <c r="AG493" s="67"/>
      <c r="AH493" s="67"/>
      <c r="AI493" s="67"/>
    </row>
    <row r="494" spans="1:3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67"/>
      <c r="AG494" s="67"/>
      <c r="AH494" s="67"/>
      <c r="AI494" s="67"/>
    </row>
    <row r="495" spans="1:3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67"/>
      <c r="AG495" s="67"/>
      <c r="AH495" s="67"/>
      <c r="AI495" s="67"/>
    </row>
    <row r="496" spans="1:3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67"/>
      <c r="AG496" s="67"/>
      <c r="AH496" s="67"/>
      <c r="AI496" s="67"/>
    </row>
    <row r="497" spans="1:3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67"/>
      <c r="AG497" s="67"/>
      <c r="AH497" s="67"/>
      <c r="AI497" s="67"/>
    </row>
    <row r="498" spans="1:3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67"/>
      <c r="AG498" s="67"/>
      <c r="AH498" s="67"/>
      <c r="AI498" s="67"/>
    </row>
    <row r="499" spans="1:3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67"/>
      <c r="AG499" s="67"/>
      <c r="AH499" s="67"/>
      <c r="AI499" s="67"/>
    </row>
    <row r="500" spans="1:3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67"/>
      <c r="AG500" s="67"/>
      <c r="AH500" s="67"/>
      <c r="AI500" s="67"/>
    </row>
    <row r="501" spans="1:3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67"/>
      <c r="AG501" s="67"/>
      <c r="AH501" s="67"/>
      <c r="AI501" s="67"/>
    </row>
    <row r="502" spans="1:3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67"/>
      <c r="AG502" s="67"/>
      <c r="AH502" s="67"/>
      <c r="AI502" s="67"/>
    </row>
    <row r="503" spans="1:3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67"/>
      <c r="AG503" s="67"/>
      <c r="AH503" s="67"/>
      <c r="AI503" s="67"/>
    </row>
    <row r="504" spans="1:3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67"/>
      <c r="AG504" s="67"/>
      <c r="AH504" s="67"/>
      <c r="AI504" s="67"/>
    </row>
    <row r="505" spans="1:3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67"/>
      <c r="AG505" s="67"/>
      <c r="AH505" s="67"/>
      <c r="AI505" s="67"/>
    </row>
    <row r="506" spans="1:3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67"/>
      <c r="AG506" s="67"/>
      <c r="AH506" s="67"/>
      <c r="AI506" s="67"/>
    </row>
    <row r="507" spans="1:3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67"/>
      <c r="AG507" s="67"/>
      <c r="AH507" s="67"/>
      <c r="AI507" s="67"/>
    </row>
    <row r="508" spans="1:3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67"/>
      <c r="AG508" s="67"/>
      <c r="AH508" s="67"/>
      <c r="AI508" s="67"/>
    </row>
    <row r="509" spans="1:3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67"/>
      <c r="AG509" s="67"/>
      <c r="AH509" s="67"/>
      <c r="AI509" s="67"/>
    </row>
    <row r="510" spans="1:3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67"/>
      <c r="AG510" s="67"/>
      <c r="AH510" s="67"/>
      <c r="AI510" s="67"/>
    </row>
    <row r="511" spans="1:3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67"/>
      <c r="AG511" s="67"/>
      <c r="AH511" s="67"/>
      <c r="AI511" s="67"/>
    </row>
    <row r="512" spans="1:3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67"/>
      <c r="AG512" s="67"/>
      <c r="AH512" s="67"/>
      <c r="AI512" s="67"/>
    </row>
    <row r="513" spans="1:3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67"/>
      <c r="AG513" s="67"/>
      <c r="AH513" s="67"/>
      <c r="AI513" s="67"/>
    </row>
    <row r="514" spans="1:3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67"/>
      <c r="AG514" s="67"/>
      <c r="AH514" s="67"/>
      <c r="AI514" s="67"/>
    </row>
    <row r="515" spans="1:3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67"/>
      <c r="AG515" s="67"/>
      <c r="AH515" s="67"/>
      <c r="AI515" s="67"/>
    </row>
    <row r="516" spans="1:3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67"/>
      <c r="AG516" s="67"/>
      <c r="AH516" s="67"/>
      <c r="AI516" s="67"/>
    </row>
    <row r="517" spans="1:3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67"/>
      <c r="AG517" s="67"/>
      <c r="AH517" s="67"/>
      <c r="AI517" s="67"/>
    </row>
    <row r="518" spans="1:3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67"/>
      <c r="AG518" s="67"/>
      <c r="AH518" s="67"/>
      <c r="AI518" s="67"/>
    </row>
    <row r="519" spans="1:3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67"/>
      <c r="AG519" s="67"/>
      <c r="AH519" s="67"/>
      <c r="AI519" s="67"/>
    </row>
    <row r="520" spans="1:3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67"/>
      <c r="AG520" s="67"/>
      <c r="AH520" s="67"/>
      <c r="AI520" s="67"/>
    </row>
    <row r="521" spans="1:3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67"/>
      <c r="AG521" s="67"/>
      <c r="AH521" s="67"/>
      <c r="AI521" s="67"/>
    </row>
    <row r="522" spans="1:3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67"/>
      <c r="AG522" s="67"/>
      <c r="AH522" s="67"/>
      <c r="AI522" s="67"/>
    </row>
    <row r="523" spans="1:3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67"/>
      <c r="AG523" s="67"/>
      <c r="AH523" s="67"/>
      <c r="AI523" s="67"/>
    </row>
    <row r="524" spans="1:3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67"/>
      <c r="AG524" s="67"/>
      <c r="AH524" s="67"/>
      <c r="AI524" s="67"/>
    </row>
    <row r="525" spans="1:3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67"/>
      <c r="AG525" s="67"/>
      <c r="AH525" s="67"/>
      <c r="AI525" s="67"/>
    </row>
    <row r="526" spans="1:3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67"/>
      <c r="AG526" s="67"/>
      <c r="AH526" s="67"/>
      <c r="AI526" s="67"/>
    </row>
    <row r="527" spans="1:3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67"/>
      <c r="AG527" s="67"/>
      <c r="AH527" s="67"/>
      <c r="AI527" s="67"/>
    </row>
    <row r="528" spans="1:3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67"/>
      <c r="AG528" s="67"/>
      <c r="AH528" s="67"/>
      <c r="AI528" s="67"/>
    </row>
    <row r="529" spans="1:3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67"/>
      <c r="AG529" s="67"/>
      <c r="AH529" s="67"/>
      <c r="AI529" s="67"/>
    </row>
    <row r="530" spans="1:3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67"/>
      <c r="AG530" s="67"/>
      <c r="AH530" s="67"/>
      <c r="AI530" s="67"/>
    </row>
    <row r="531" spans="1:3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67"/>
      <c r="AG531" s="67"/>
      <c r="AH531" s="67"/>
      <c r="AI531" s="67"/>
    </row>
    <row r="532" spans="1:3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67"/>
      <c r="AG532" s="67"/>
      <c r="AH532" s="67"/>
      <c r="AI532" s="67"/>
    </row>
    <row r="533" spans="1:3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67"/>
      <c r="AG533" s="67"/>
      <c r="AH533" s="67"/>
      <c r="AI533" s="67"/>
    </row>
    <row r="534" spans="1:3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67"/>
      <c r="AG534" s="67"/>
      <c r="AH534" s="67"/>
      <c r="AI534" s="67"/>
    </row>
    <row r="535" spans="1: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67"/>
      <c r="AG535" s="67"/>
      <c r="AH535" s="67"/>
      <c r="AI535" s="67"/>
    </row>
    <row r="536" spans="1:3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67"/>
      <c r="AG536" s="67"/>
      <c r="AH536" s="67"/>
      <c r="AI536" s="67"/>
    </row>
    <row r="537" spans="1:3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67"/>
      <c r="AG537" s="67"/>
      <c r="AH537" s="67"/>
      <c r="AI537" s="67"/>
    </row>
    <row r="538" spans="1:3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67"/>
      <c r="AG538" s="67"/>
      <c r="AH538" s="67"/>
      <c r="AI538" s="67"/>
    </row>
    <row r="539" spans="1:3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67"/>
      <c r="AG539" s="67"/>
      <c r="AH539" s="67"/>
      <c r="AI539" s="67"/>
    </row>
    <row r="540" spans="1:3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67"/>
      <c r="AG540" s="67"/>
      <c r="AH540" s="67"/>
      <c r="AI540" s="67"/>
    </row>
    <row r="541" spans="1:3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67"/>
      <c r="AG541" s="67"/>
      <c r="AH541" s="67"/>
      <c r="AI541" s="67"/>
    </row>
    <row r="542" spans="1:3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67"/>
      <c r="AG542" s="67"/>
      <c r="AH542" s="67"/>
      <c r="AI542" s="67"/>
    </row>
    <row r="543" spans="1:3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67"/>
      <c r="AG543" s="67"/>
      <c r="AH543" s="67"/>
      <c r="AI543" s="67"/>
    </row>
    <row r="544" spans="1:3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67"/>
      <c r="AG544" s="67"/>
      <c r="AH544" s="67"/>
      <c r="AI544" s="67"/>
    </row>
    <row r="545" spans="1:3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67"/>
      <c r="AG545" s="67"/>
      <c r="AH545" s="67"/>
      <c r="AI545" s="67"/>
    </row>
    <row r="546" spans="1:3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67"/>
      <c r="AG546" s="67"/>
      <c r="AH546" s="67"/>
      <c r="AI546" s="67"/>
    </row>
    <row r="547" spans="1:3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67"/>
      <c r="AG547" s="67"/>
      <c r="AH547" s="67"/>
      <c r="AI547" s="67"/>
    </row>
    <row r="548" spans="1:3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67"/>
      <c r="AG548" s="67"/>
      <c r="AH548" s="67"/>
      <c r="AI548" s="67"/>
    </row>
    <row r="549" spans="1:3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67"/>
      <c r="AG549" s="67"/>
      <c r="AH549" s="67"/>
      <c r="AI549" s="67"/>
    </row>
    <row r="550" spans="1:3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67"/>
      <c r="AG550" s="67"/>
      <c r="AH550" s="67"/>
      <c r="AI550" s="67"/>
    </row>
    <row r="551" spans="1:3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67"/>
      <c r="AG551" s="67"/>
      <c r="AH551" s="67"/>
      <c r="AI551" s="67"/>
    </row>
    <row r="552" spans="1:3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67"/>
      <c r="AG552" s="67"/>
      <c r="AH552" s="67"/>
      <c r="AI552" s="67"/>
    </row>
    <row r="553" spans="1:3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67"/>
      <c r="AG553" s="67"/>
      <c r="AH553" s="67"/>
      <c r="AI553" s="67"/>
    </row>
    <row r="554" spans="1:3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67"/>
      <c r="AG554" s="67"/>
      <c r="AH554" s="67"/>
      <c r="AI554" s="67"/>
    </row>
    <row r="555" spans="1:3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67"/>
      <c r="AG555" s="67"/>
      <c r="AH555" s="67"/>
      <c r="AI555" s="67"/>
    </row>
    <row r="556" spans="1:3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67"/>
      <c r="AG556" s="67"/>
      <c r="AH556" s="67"/>
      <c r="AI556" s="67"/>
    </row>
    <row r="557" spans="1:3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67"/>
      <c r="AG557" s="67"/>
      <c r="AH557" s="67"/>
      <c r="AI557" s="67"/>
    </row>
    <row r="558" spans="1:3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67"/>
      <c r="AG558" s="67"/>
      <c r="AH558" s="67"/>
      <c r="AI558" s="67"/>
    </row>
    <row r="559" spans="1:3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67"/>
      <c r="AG559" s="67"/>
      <c r="AH559" s="67"/>
      <c r="AI559" s="67"/>
    </row>
    <row r="560" spans="1:3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67"/>
      <c r="AG560" s="67"/>
      <c r="AH560" s="67"/>
      <c r="AI560" s="67"/>
    </row>
    <row r="561" spans="1:3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67"/>
      <c r="AG561" s="67"/>
      <c r="AH561" s="67"/>
      <c r="AI561" s="67"/>
    </row>
    <row r="562" spans="1:3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67"/>
      <c r="AG562" s="67"/>
      <c r="AH562" s="67"/>
      <c r="AI562" s="67"/>
    </row>
    <row r="563" spans="1:3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67"/>
      <c r="AG563" s="67"/>
      <c r="AH563" s="67"/>
      <c r="AI563" s="67"/>
    </row>
    <row r="564" spans="1:3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67"/>
      <c r="AG564" s="67"/>
      <c r="AH564" s="67"/>
      <c r="AI564" s="67"/>
    </row>
    <row r="565" spans="1:3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67"/>
      <c r="AG565" s="67"/>
      <c r="AH565" s="67"/>
      <c r="AI565" s="67"/>
    </row>
    <row r="566" spans="1:3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67"/>
      <c r="AG566" s="67"/>
      <c r="AH566" s="67"/>
      <c r="AI566" s="67"/>
    </row>
    <row r="567" spans="1:3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67"/>
      <c r="AG567" s="67"/>
      <c r="AH567" s="67"/>
      <c r="AI567" s="67"/>
    </row>
    <row r="568" spans="1:3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67"/>
      <c r="AG568" s="67"/>
      <c r="AH568" s="67"/>
      <c r="AI568" s="67"/>
    </row>
    <row r="569" spans="1:3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67"/>
      <c r="AG569" s="67"/>
      <c r="AH569" s="67"/>
      <c r="AI569" s="67"/>
    </row>
    <row r="570" spans="1:3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67"/>
      <c r="AG570" s="67"/>
      <c r="AH570" s="67"/>
      <c r="AI570" s="67"/>
    </row>
    <row r="571" spans="1:3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67"/>
      <c r="AG571" s="67"/>
      <c r="AH571" s="67"/>
      <c r="AI571" s="67"/>
    </row>
    <row r="572" spans="1:3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67"/>
      <c r="AG572" s="67"/>
      <c r="AH572" s="67"/>
      <c r="AI572" s="67"/>
    </row>
    <row r="573" spans="1:3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67"/>
      <c r="AG573" s="67"/>
      <c r="AH573" s="67"/>
      <c r="AI573" s="67"/>
    </row>
    <row r="574" spans="1:3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67"/>
      <c r="AG574" s="67"/>
      <c r="AH574" s="67"/>
      <c r="AI574" s="67"/>
    </row>
    <row r="575" spans="1:3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67"/>
      <c r="AG575" s="67"/>
      <c r="AH575" s="67"/>
      <c r="AI575" s="67"/>
    </row>
    <row r="576" spans="1:3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67"/>
      <c r="AG576" s="67"/>
      <c r="AH576" s="67"/>
      <c r="AI576" s="67"/>
    </row>
    <row r="577" spans="1:3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67"/>
      <c r="AG577" s="67"/>
      <c r="AH577" s="67"/>
      <c r="AI577" s="67"/>
    </row>
    <row r="578" spans="1:3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67"/>
      <c r="AG578" s="67"/>
      <c r="AH578" s="67"/>
      <c r="AI578" s="67"/>
    </row>
    <row r="579" spans="1:3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67"/>
      <c r="AG579" s="67"/>
      <c r="AH579" s="67"/>
      <c r="AI579" s="67"/>
    </row>
    <row r="580" spans="1:3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67"/>
      <c r="AG580" s="67"/>
      <c r="AH580" s="67"/>
      <c r="AI580" s="67"/>
    </row>
    <row r="581" spans="1:3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67"/>
      <c r="AG581" s="67"/>
      <c r="AH581" s="67"/>
      <c r="AI581" s="67"/>
    </row>
    <row r="582" spans="1:3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67"/>
      <c r="AG582" s="67"/>
      <c r="AH582" s="67"/>
      <c r="AI582" s="67"/>
    </row>
    <row r="583" spans="1:3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67"/>
      <c r="AG583" s="67"/>
      <c r="AH583" s="67"/>
      <c r="AI583" s="67"/>
    </row>
    <row r="584" spans="1:3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67"/>
      <c r="AG584" s="67"/>
      <c r="AH584" s="67"/>
      <c r="AI584" s="67"/>
    </row>
    <row r="585" spans="1:3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67"/>
      <c r="AG585" s="67"/>
      <c r="AH585" s="67"/>
      <c r="AI585" s="67"/>
    </row>
    <row r="586" spans="1:3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67"/>
      <c r="AG586" s="67"/>
      <c r="AH586" s="67"/>
      <c r="AI586" s="67"/>
    </row>
    <row r="587" spans="1:3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67"/>
      <c r="AG587" s="67"/>
      <c r="AH587" s="67"/>
      <c r="AI587" s="67"/>
    </row>
    <row r="588" spans="1:3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67"/>
      <c r="AG588" s="67"/>
      <c r="AH588" s="67"/>
      <c r="AI588" s="67"/>
    </row>
    <row r="589" spans="1:3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67"/>
      <c r="AG589" s="67"/>
      <c r="AH589" s="67"/>
      <c r="AI589" s="67"/>
    </row>
    <row r="590" spans="1:3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67"/>
      <c r="AG590" s="67"/>
      <c r="AH590" s="67"/>
      <c r="AI590" s="67"/>
    </row>
    <row r="591" spans="1:3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67"/>
      <c r="AG591" s="67"/>
      <c r="AH591" s="67"/>
      <c r="AI591" s="67"/>
    </row>
    <row r="592" spans="1:3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67"/>
      <c r="AG592" s="67"/>
      <c r="AH592" s="67"/>
      <c r="AI592" s="67"/>
    </row>
    <row r="593" spans="1:3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67"/>
      <c r="AG593" s="67"/>
      <c r="AH593" s="67"/>
      <c r="AI593" s="67"/>
    </row>
    <row r="594" spans="1:3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67"/>
      <c r="AG594" s="67"/>
      <c r="AH594" s="67"/>
      <c r="AI594" s="67"/>
    </row>
    <row r="595" spans="1:3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67"/>
      <c r="AG595" s="67"/>
      <c r="AH595" s="67"/>
      <c r="AI595" s="67"/>
    </row>
    <row r="596" spans="1:3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67"/>
      <c r="AG596" s="67"/>
      <c r="AH596" s="67"/>
      <c r="AI596" s="67"/>
    </row>
    <row r="597" spans="1:3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67"/>
      <c r="AG597" s="67"/>
      <c r="AH597" s="67"/>
      <c r="AI597" s="67"/>
    </row>
    <row r="598" spans="1:3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67"/>
      <c r="AG598" s="67"/>
      <c r="AH598" s="67"/>
      <c r="AI598" s="67"/>
    </row>
    <row r="599" spans="1:3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67"/>
      <c r="AG599" s="67"/>
      <c r="AH599" s="67"/>
      <c r="AI599" s="67"/>
    </row>
    <row r="600" spans="1:3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67"/>
      <c r="AG600" s="67"/>
      <c r="AH600" s="67"/>
      <c r="AI600" s="67"/>
    </row>
    <row r="601" spans="1:3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67"/>
      <c r="AG601" s="67"/>
      <c r="AH601" s="67"/>
      <c r="AI601" s="67"/>
    </row>
    <row r="602" spans="1:3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67"/>
      <c r="AG602" s="67"/>
      <c r="AH602" s="67"/>
      <c r="AI602" s="67"/>
    </row>
    <row r="603" spans="1:3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67"/>
      <c r="AG603" s="67"/>
      <c r="AH603" s="67"/>
      <c r="AI603" s="67"/>
    </row>
    <row r="604" spans="1:3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67"/>
      <c r="AG604" s="67"/>
      <c r="AH604" s="67"/>
      <c r="AI604" s="67"/>
    </row>
    <row r="605" spans="1:3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67"/>
      <c r="AG605" s="67"/>
      <c r="AH605" s="67"/>
      <c r="AI605" s="67"/>
    </row>
    <row r="606" spans="1:3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67"/>
      <c r="AG606" s="67"/>
      <c r="AH606" s="67"/>
      <c r="AI606" s="67"/>
    </row>
    <row r="607" spans="1:3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67"/>
      <c r="AG607" s="67"/>
      <c r="AH607" s="67"/>
      <c r="AI607" s="67"/>
    </row>
    <row r="608" spans="1:3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67"/>
      <c r="AG608" s="67"/>
      <c r="AH608" s="67"/>
      <c r="AI608" s="67"/>
    </row>
    <row r="609" spans="1:3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67"/>
      <c r="AG609" s="67"/>
      <c r="AH609" s="67"/>
      <c r="AI609" s="67"/>
    </row>
    <row r="610" spans="1:3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67"/>
      <c r="AG610" s="67"/>
      <c r="AH610" s="67"/>
      <c r="AI610" s="67"/>
    </row>
    <row r="611" spans="1:3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67"/>
      <c r="AG611" s="67"/>
      <c r="AH611" s="67"/>
      <c r="AI611" s="67"/>
    </row>
    <row r="612" spans="1:3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67"/>
      <c r="AG612" s="67"/>
      <c r="AH612" s="67"/>
      <c r="AI612" s="67"/>
    </row>
    <row r="613" spans="1:3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67"/>
      <c r="AG613" s="67"/>
      <c r="AH613" s="67"/>
      <c r="AI613" s="67"/>
    </row>
    <row r="614" spans="1:3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67"/>
      <c r="AG614" s="67"/>
      <c r="AH614" s="67"/>
      <c r="AI614" s="67"/>
    </row>
    <row r="615" spans="1:3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67"/>
      <c r="AG615" s="67"/>
      <c r="AH615" s="67"/>
      <c r="AI615" s="67"/>
    </row>
    <row r="616" spans="1:3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67"/>
      <c r="AG616" s="67"/>
      <c r="AH616" s="67"/>
      <c r="AI616" s="67"/>
    </row>
    <row r="617" spans="1:3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67"/>
      <c r="AG617" s="67"/>
      <c r="AH617" s="67"/>
      <c r="AI617" s="67"/>
    </row>
    <row r="618" spans="1:3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67"/>
      <c r="AG618" s="67"/>
      <c r="AH618" s="67"/>
      <c r="AI618" s="67"/>
    </row>
    <row r="619" spans="1:3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67"/>
      <c r="AG619" s="67"/>
      <c r="AH619" s="67"/>
      <c r="AI619" s="67"/>
    </row>
    <row r="620" spans="1:3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67"/>
      <c r="AG620" s="67"/>
      <c r="AH620" s="67"/>
      <c r="AI620" s="67"/>
    </row>
    <row r="621" spans="1:3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67"/>
      <c r="AG621" s="67"/>
      <c r="AH621" s="67"/>
      <c r="AI621" s="67"/>
    </row>
    <row r="622" spans="1:3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67"/>
      <c r="AG622" s="67"/>
      <c r="AH622" s="67"/>
      <c r="AI622" s="67"/>
    </row>
    <row r="623" spans="1:3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67"/>
      <c r="AG623" s="67"/>
      <c r="AH623" s="67"/>
      <c r="AI623" s="67"/>
    </row>
    <row r="624" spans="1:3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67"/>
      <c r="AG624" s="67"/>
      <c r="AH624" s="67"/>
      <c r="AI624" s="67"/>
    </row>
    <row r="625" spans="1:3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67"/>
      <c r="AG625" s="67"/>
      <c r="AH625" s="67"/>
      <c r="AI625" s="67"/>
    </row>
    <row r="626" spans="1:3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67"/>
      <c r="AG626" s="67"/>
      <c r="AH626" s="67"/>
      <c r="AI626" s="67"/>
    </row>
    <row r="627" spans="1:3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67"/>
      <c r="AG627" s="67"/>
      <c r="AH627" s="67"/>
      <c r="AI627" s="67"/>
    </row>
    <row r="628" spans="1:3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67"/>
      <c r="AG628" s="67"/>
      <c r="AH628" s="67"/>
      <c r="AI628" s="67"/>
    </row>
    <row r="629" spans="1:3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67"/>
      <c r="AG629" s="67"/>
      <c r="AH629" s="67"/>
      <c r="AI629" s="67"/>
    </row>
    <row r="630" spans="1:3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67"/>
      <c r="AG630" s="67"/>
      <c r="AH630" s="67"/>
      <c r="AI630" s="67"/>
    </row>
    <row r="631" spans="1:3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67"/>
      <c r="AG631" s="67"/>
      <c r="AH631" s="67"/>
      <c r="AI631" s="67"/>
    </row>
    <row r="632" spans="1:3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67"/>
      <c r="AG632" s="67"/>
      <c r="AH632" s="67"/>
      <c r="AI632" s="67"/>
    </row>
    <row r="633" spans="1:3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67"/>
      <c r="AG633" s="67"/>
      <c r="AH633" s="67"/>
      <c r="AI633" s="67"/>
    </row>
    <row r="634" spans="1:3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67"/>
      <c r="AG634" s="67"/>
      <c r="AH634" s="67"/>
      <c r="AI634" s="67"/>
    </row>
    <row r="635" spans="1: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67"/>
      <c r="AG635" s="67"/>
      <c r="AH635" s="67"/>
      <c r="AI635" s="67"/>
    </row>
    <row r="636" spans="1:3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67"/>
      <c r="AG636" s="67"/>
      <c r="AH636" s="67"/>
      <c r="AI636" s="67"/>
    </row>
    <row r="637" spans="1:3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67"/>
      <c r="AG637" s="67"/>
      <c r="AH637" s="67"/>
      <c r="AI637" s="67"/>
    </row>
    <row r="638" spans="1:3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67"/>
      <c r="AG638" s="67"/>
      <c r="AH638" s="67"/>
      <c r="AI638" s="67"/>
    </row>
    <row r="639" spans="1:3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67"/>
      <c r="AG639" s="67"/>
      <c r="AH639" s="67"/>
      <c r="AI639" s="67"/>
    </row>
    <row r="640" spans="1:3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67"/>
      <c r="AG640" s="67"/>
      <c r="AH640" s="67"/>
      <c r="AI640" s="67"/>
    </row>
    <row r="641" spans="1:3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67"/>
      <c r="AG641" s="67"/>
      <c r="AH641" s="67"/>
      <c r="AI641" s="67"/>
    </row>
    <row r="642" spans="1:3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67"/>
      <c r="AG642" s="67"/>
      <c r="AH642" s="67"/>
      <c r="AI642" s="67"/>
    </row>
    <row r="643" spans="1:3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67"/>
      <c r="AG643" s="67"/>
      <c r="AH643" s="67"/>
      <c r="AI643" s="67"/>
    </row>
    <row r="644" spans="1:3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67"/>
      <c r="AG644" s="67"/>
      <c r="AH644" s="67"/>
      <c r="AI644" s="67"/>
    </row>
    <row r="645" spans="1:3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67"/>
      <c r="AG645" s="67"/>
      <c r="AH645" s="67"/>
      <c r="AI645" s="67"/>
    </row>
    <row r="646" spans="1:3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67"/>
      <c r="AG646" s="67"/>
      <c r="AH646" s="67"/>
      <c r="AI646" s="67"/>
    </row>
    <row r="647" spans="1:3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67"/>
      <c r="AG647" s="67"/>
      <c r="AH647" s="67"/>
      <c r="AI647" s="67"/>
    </row>
    <row r="648" spans="1:3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67"/>
      <c r="AG648" s="67"/>
      <c r="AH648" s="67"/>
      <c r="AI648" s="67"/>
    </row>
    <row r="649" spans="1:3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67"/>
      <c r="AG649" s="67"/>
      <c r="AH649" s="67"/>
      <c r="AI649" s="67"/>
    </row>
    <row r="650" spans="1:3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67"/>
      <c r="AG650" s="67"/>
      <c r="AH650" s="67"/>
      <c r="AI650" s="67"/>
    </row>
    <row r="651" spans="1:3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67"/>
      <c r="AG651" s="67"/>
      <c r="AH651" s="67"/>
      <c r="AI651" s="67"/>
    </row>
    <row r="652" spans="1:3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67"/>
      <c r="AG652" s="67"/>
      <c r="AH652" s="67"/>
      <c r="AI652" s="67"/>
    </row>
    <row r="653" spans="1:3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67"/>
      <c r="AG653" s="67"/>
      <c r="AH653" s="67"/>
      <c r="AI653" s="67"/>
    </row>
    <row r="654" spans="1:3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67"/>
      <c r="AG654" s="67"/>
      <c r="AH654" s="67"/>
      <c r="AI654" s="67"/>
    </row>
    <row r="655" spans="1:3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67"/>
      <c r="AG655" s="67"/>
      <c r="AH655" s="67"/>
      <c r="AI655" s="67"/>
    </row>
    <row r="656" spans="1:3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67"/>
      <c r="AG656" s="67"/>
      <c r="AH656" s="67"/>
      <c r="AI656" s="67"/>
    </row>
    <row r="657" spans="1:3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67"/>
      <c r="AG657" s="67"/>
      <c r="AH657" s="67"/>
      <c r="AI657" s="67"/>
    </row>
    <row r="658" spans="1:3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67"/>
      <c r="AG658" s="67"/>
      <c r="AH658" s="67"/>
      <c r="AI658" s="67"/>
    </row>
    <row r="659" spans="1:3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67"/>
      <c r="AG659" s="67"/>
      <c r="AH659" s="67"/>
      <c r="AI659" s="67"/>
    </row>
    <row r="660" spans="1:3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67"/>
      <c r="AG660" s="67"/>
      <c r="AH660" s="67"/>
      <c r="AI660" s="67"/>
    </row>
    <row r="661" spans="1:3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67"/>
      <c r="AG661" s="67"/>
      <c r="AH661" s="67"/>
      <c r="AI661" s="67"/>
    </row>
    <row r="662" spans="1:3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67"/>
      <c r="AG662" s="67"/>
      <c r="AH662" s="67"/>
      <c r="AI662" s="67"/>
    </row>
    <row r="663" spans="1:3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67"/>
      <c r="AG663" s="67"/>
      <c r="AH663" s="67"/>
      <c r="AI663" s="67"/>
    </row>
    <row r="664" spans="1:3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67"/>
      <c r="AG664" s="67"/>
      <c r="AH664" s="67"/>
      <c r="AI664" s="67"/>
    </row>
    <row r="665" spans="1:3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67"/>
      <c r="AG665" s="67"/>
      <c r="AH665" s="67"/>
      <c r="AI665" s="67"/>
    </row>
    <row r="666" spans="1:3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67"/>
      <c r="AG666" s="67"/>
      <c r="AH666" s="67"/>
      <c r="AI666" s="67"/>
    </row>
    <row r="667" spans="1:3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67"/>
      <c r="AG667" s="67"/>
      <c r="AH667" s="67"/>
      <c r="AI667" s="67"/>
    </row>
    <row r="668" spans="1:3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67"/>
      <c r="AG668" s="67"/>
      <c r="AH668" s="67"/>
      <c r="AI668" s="67"/>
    </row>
    <row r="669" spans="1:3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67"/>
      <c r="AG669" s="67"/>
      <c r="AH669" s="67"/>
      <c r="AI669" s="67"/>
    </row>
    <row r="670" spans="1:3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67"/>
      <c r="AG670" s="67"/>
      <c r="AH670" s="67"/>
      <c r="AI670" s="67"/>
    </row>
    <row r="671" spans="1:3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67"/>
      <c r="AG671" s="67"/>
      <c r="AH671" s="67"/>
      <c r="AI671" s="67"/>
    </row>
    <row r="672" spans="1:3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67"/>
      <c r="AG672" s="67"/>
      <c r="AH672" s="67"/>
      <c r="AI672" s="67"/>
    </row>
    <row r="673" spans="1:3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67"/>
      <c r="AG673" s="67"/>
      <c r="AH673" s="67"/>
      <c r="AI673" s="67"/>
    </row>
    <row r="674" spans="1:3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67"/>
      <c r="AG674" s="67"/>
      <c r="AH674" s="67"/>
      <c r="AI674" s="67"/>
    </row>
    <row r="675" spans="1:3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67"/>
      <c r="AG675" s="67"/>
      <c r="AH675" s="67"/>
      <c r="AI675" s="67"/>
    </row>
    <row r="676" spans="1:3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67"/>
      <c r="AG676" s="67"/>
      <c r="AH676" s="67"/>
      <c r="AI676" s="67"/>
    </row>
    <row r="677" spans="1:3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67"/>
      <c r="AG677" s="67"/>
      <c r="AH677" s="67"/>
      <c r="AI677" s="67"/>
    </row>
    <row r="678" spans="1:3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67"/>
      <c r="AG678" s="67"/>
      <c r="AH678" s="67"/>
      <c r="AI678" s="67"/>
    </row>
    <row r="679" spans="1:3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67"/>
      <c r="AG679" s="67"/>
      <c r="AH679" s="67"/>
      <c r="AI679" s="67"/>
    </row>
    <row r="680" spans="1:3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67"/>
      <c r="AG680" s="67"/>
      <c r="AH680" s="67"/>
      <c r="AI680" s="67"/>
    </row>
    <row r="681" spans="1:3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67"/>
      <c r="AG681" s="67"/>
      <c r="AH681" s="67"/>
      <c r="AI681" s="67"/>
    </row>
    <row r="682" spans="1:3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67"/>
      <c r="AG682" s="67"/>
      <c r="AH682" s="67"/>
      <c r="AI682" s="67"/>
    </row>
    <row r="683" spans="1:3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67"/>
      <c r="AG683" s="67"/>
      <c r="AH683" s="67"/>
      <c r="AI683" s="67"/>
    </row>
    <row r="684" spans="1:3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67"/>
      <c r="AG684" s="67"/>
      <c r="AH684" s="67"/>
      <c r="AI684" s="67"/>
    </row>
    <row r="685" spans="1:3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67"/>
      <c r="AG685" s="67"/>
      <c r="AH685" s="67"/>
      <c r="AI685" s="67"/>
    </row>
    <row r="686" spans="1:3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67"/>
      <c r="AG686" s="67"/>
      <c r="AH686" s="67"/>
      <c r="AI686" s="67"/>
    </row>
    <row r="687" spans="1:3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67"/>
      <c r="AG687" s="67"/>
      <c r="AH687" s="67"/>
      <c r="AI687" s="67"/>
    </row>
    <row r="688" spans="1:3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67"/>
      <c r="AG688" s="67"/>
      <c r="AH688" s="67"/>
      <c r="AI688" s="67"/>
    </row>
    <row r="689" spans="1:3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67"/>
      <c r="AG689" s="67"/>
      <c r="AH689" s="67"/>
      <c r="AI689" s="67"/>
    </row>
    <row r="690" spans="1:3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67"/>
      <c r="AG690" s="67"/>
      <c r="AH690" s="67"/>
      <c r="AI690" s="67"/>
    </row>
    <row r="691" spans="1:3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67"/>
      <c r="AG691" s="67"/>
      <c r="AH691" s="67"/>
      <c r="AI691" s="67"/>
    </row>
    <row r="692" spans="1:3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67"/>
      <c r="AG692" s="67"/>
      <c r="AH692" s="67"/>
      <c r="AI692" s="67"/>
    </row>
    <row r="693" spans="1:3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67"/>
      <c r="AG693" s="67"/>
      <c r="AH693" s="67"/>
      <c r="AI693" s="67"/>
    </row>
    <row r="694" spans="1:3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67"/>
      <c r="AG694" s="67"/>
      <c r="AH694" s="67"/>
      <c r="AI694" s="67"/>
    </row>
    <row r="695" spans="1:3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67"/>
      <c r="AG695" s="67"/>
      <c r="AH695" s="67"/>
      <c r="AI695" s="67"/>
    </row>
    <row r="696" spans="1:3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67"/>
      <c r="AG696" s="67"/>
      <c r="AH696" s="67"/>
      <c r="AI696" s="67"/>
    </row>
    <row r="697" spans="1:3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67"/>
      <c r="AG697" s="67"/>
      <c r="AH697" s="67"/>
      <c r="AI697" s="67"/>
    </row>
    <row r="698" spans="1:3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67"/>
      <c r="AG698" s="67"/>
      <c r="AH698" s="67"/>
      <c r="AI698" s="67"/>
    </row>
    <row r="699" spans="1:3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67"/>
      <c r="AG699" s="67"/>
      <c r="AH699" s="67"/>
      <c r="AI699" s="67"/>
    </row>
    <row r="700" spans="1:3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67"/>
      <c r="AG700" s="67"/>
      <c r="AH700" s="67"/>
      <c r="AI700" s="67"/>
    </row>
    <row r="701" spans="1:3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67"/>
      <c r="AG701" s="67"/>
      <c r="AH701" s="67"/>
      <c r="AI701" s="67"/>
    </row>
    <row r="702" spans="1:3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67"/>
      <c r="AG702" s="67"/>
      <c r="AH702" s="67"/>
      <c r="AI702" s="67"/>
    </row>
    <row r="703" spans="1:3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67"/>
      <c r="AG703" s="67"/>
      <c r="AH703" s="67"/>
      <c r="AI703" s="67"/>
    </row>
    <row r="704" spans="1:3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67"/>
      <c r="AG704" s="67"/>
      <c r="AH704" s="67"/>
      <c r="AI704" s="67"/>
    </row>
    <row r="705" spans="1:3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67"/>
      <c r="AG705" s="67"/>
      <c r="AH705" s="67"/>
      <c r="AI705" s="67"/>
    </row>
    <row r="706" spans="1:3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67"/>
      <c r="AG706" s="67"/>
      <c r="AH706" s="67"/>
      <c r="AI706" s="67"/>
    </row>
    <row r="707" spans="1:3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67"/>
      <c r="AG707" s="67"/>
      <c r="AH707" s="67"/>
      <c r="AI707" s="67"/>
    </row>
    <row r="708" spans="1:3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67"/>
      <c r="AG708" s="67"/>
      <c r="AH708" s="67"/>
      <c r="AI708" s="67"/>
    </row>
    <row r="709" spans="1:3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67"/>
      <c r="AG709" s="67"/>
      <c r="AH709" s="67"/>
      <c r="AI709" s="67"/>
    </row>
    <row r="710" spans="1:3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67"/>
      <c r="AG710" s="67"/>
      <c r="AH710" s="67"/>
      <c r="AI710" s="67"/>
    </row>
    <row r="711" spans="1:3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67"/>
      <c r="AG711" s="67"/>
      <c r="AH711" s="67"/>
      <c r="AI711" s="67"/>
    </row>
    <row r="712" spans="1:3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67"/>
      <c r="AG712" s="67"/>
      <c r="AH712" s="67"/>
      <c r="AI712" s="67"/>
    </row>
    <row r="713" spans="1:3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67"/>
      <c r="AG713" s="67"/>
      <c r="AH713" s="67"/>
      <c r="AI713" s="67"/>
    </row>
    <row r="714" spans="1:3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67"/>
      <c r="AG714" s="67"/>
      <c r="AH714" s="67"/>
      <c r="AI714" s="67"/>
    </row>
    <row r="715" spans="1:3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67"/>
      <c r="AG715" s="67"/>
      <c r="AH715" s="67"/>
      <c r="AI715" s="67"/>
    </row>
    <row r="716" spans="1:3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67"/>
      <c r="AG716" s="67"/>
      <c r="AH716" s="67"/>
      <c r="AI716" s="67"/>
    </row>
    <row r="717" spans="1:3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67"/>
      <c r="AG717" s="67"/>
      <c r="AH717" s="67"/>
      <c r="AI717" s="67"/>
    </row>
    <row r="718" spans="1:3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67"/>
      <c r="AG718" s="67"/>
      <c r="AH718" s="67"/>
      <c r="AI718" s="67"/>
    </row>
    <row r="719" spans="1:3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67"/>
      <c r="AG719" s="67"/>
      <c r="AH719" s="67"/>
      <c r="AI719" s="67"/>
    </row>
    <row r="720" spans="1:3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67"/>
      <c r="AG720" s="67"/>
      <c r="AH720" s="67"/>
      <c r="AI720" s="67"/>
    </row>
    <row r="721" spans="1:3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67"/>
      <c r="AG721" s="67"/>
      <c r="AH721" s="67"/>
      <c r="AI721" s="67"/>
    </row>
    <row r="722" spans="1:3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67"/>
      <c r="AG722" s="67"/>
      <c r="AH722" s="67"/>
      <c r="AI722" s="67"/>
    </row>
    <row r="723" spans="1:3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67"/>
      <c r="AG723" s="67"/>
      <c r="AH723" s="67"/>
      <c r="AI723" s="67"/>
    </row>
    <row r="724" spans="1:3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67"/>
      <c r="AG724" s="67"/>
      <c r="AH724" s="67"/>
      <c r="AI724" s="67"/>
    </row>
    <row r="725" spans="1:3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67"/>
      <c r="AG725" s="67"/>
      <c r="AH725" s="67"/>
      <c r="AI725" s="67"/>
    </row>
    <row r="726" spans="1:3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67"/>
      <c r="AG726" s="67"/>
      <c r="AH726" s="67"/>
      <c r="AI726" s="67"/>
    </row>
    <row r="727" spans="1:3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67"/>
      <c r="AG727" s="67"/>
      <c r="AH727" s="67"/>
      <c r="AI727" s="67"/>
    </row>
    <row r="728" spans="1:3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67"/>
      <c r="AG728" s="67"/>
      <c r="AH728" s="67"/>
      <c r="AI728" s="67"/>
    </row>
    <row r="729" spans="1:3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67"/>
      <c r="AG729" s="67"/>
      <c r="AH729" s="67"/>
      <c r="AI729" s="67"/>
    </row>
    <row r="730" spans="1:3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67"/>
      <c r="AG730" s="67"/>
      <c r="AH730" s="67"/>
      <c r="AI730" s="67"/>
    </row>
    <row r="731" spans="1:3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67"/>
      <c r="AG731" s="67"/>
      <c r="AH731" s="67"/>
      <c r="AI731" s="67"/>
    </row>
    <row r="732" spans="1:3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67"/>
      <c r="AG732" s="67"/>
      <c r="AH732" s="67"/>
      <c r="AI732" s="67"/>
    </row>
    <row r="733" spans="1:3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67"/>
      <c r="AG733" s="67"/>
      <c r="AH733" s="67"/>
      <c r="AI733" s="67"/>
    </row>
    <row r="734" spans="1:3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67"/>
      <c r="AG734" s="67"/>
      <c r="AH734" s="67"/>
      <c r="AI734" s="67"/>
    </row>
    <row r="735" spans="1: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67"/>
      <c r="AG735" s="67"/>
      <c r="AH735" s="67"/>
      <c r="AI735" s="67"/>
    </row>
    <row r="736" spans="1:3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67"/>
      <c r="AG736" s="67"/>
      <c r="AH736" s="67"/>
      <c r="AI736" s="67"/>
    </row>
    <row r="737" spans="1:3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67"/>
      <c r="AG737" s="67"/>
      <c r="AH737" s="67"/>
      <c r="AI737" s="67"/>
    </row>
    <row r="738" spans="1:3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67"/>
      <c r="AG738" s="67"/>
      <c r="AH738" s="67"/>
      <c r="AI738" s="67"/>
    </row>
    <row r="739" spans="1:3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67"/>
      <c r="AG739" s="67"/>
      <c r="AH739" s="67"/>
      <c r="AI739" s="67"/>
    </row>
    <row r="740" spans="1:3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67"/>
      <c r="AG740" s="67"/>
      <c r="AH740" s="67"/>
      <c r="AI740" s="67"/>
    </row>
    <row r="741" spans="1:3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67"/>
      <c r="AG741" s="67"/>
      <c r="AH741" s="67"/>
      <c r="AI741" s="67"/>
    </row>
    <row r="742" spans="1:3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67"/>
      <c r="AG742" s="67"/>
      <c r="AH742" s="67"/>
      <c r="AI742" s="67"/>
    </row>
    <row r="743" spans="1:3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67"/>
      <c r="AG743" s="67"/>
      <c r="AH743" s="67"/>
      <c r="AI743" s="67"/>
    </row>
    <row r="744" spans="1:3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67"/>
      <c r="AG744" s="67"/>
      <c r="AH744" s="67"/>
      <c r="AI744" s="67"/>
    </row>
    <row r="745" spans="1:3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67"/>
      <c r="AG745" s="67"/>
      <c r="AH745" s="67"/>
      <c r="AI745" s="67"/>
    </row>
    <row r="746" spans="1:3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67"/>
      <c r="AG746" s="67"/>
      <c r="AH746" s="67"/>
      <c r="AI746" s="67"/>
    </row>
    <row r="747" spans="1:3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67"/>
      <c r="AG747" s="67"/>
      <c r="AH747" s="67"/>
      <c r="AI747" s="67"/>
    </row>
    <row r="748" spans="1:3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67"/>
      <c r="AG748" s="67"/>
      <c r="AH748" s="67"/>
      <c r="AI748" s="67"/>
    </row>
    <row r="749" spans="1:3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67"/>
      <c r="AG749" s="67"/>
      <c r="AH749" s="67"/>
      <c r="AI749" s="67"/>
    </row>
    <row r="750" spans="1:3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67"/>
      <c r="AG750" s="67"/>
      <c r="AH750" s="67"/>
      <c r="AI750" s="67"/>
    </row>
    <row r="751" spans="1:3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67"/>
      <c r="AG751" s="67"/>
      <c r="AH751" s="67"/>
      <c r="AI751" s="67"/>
    </row>
    <row r="752" spans="1:3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67"/>
      <c r="AG752" s="67"/>
      <c r="AH752" s="67"/>
      <c r="AI752" s="67"/>
    </row>
    <row r="753" spans="1:3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67"/>
      <c r="AG753" s="67"/>
      <c r="AH753" s="67"/>
      <c r="AI753" s="67"/>
    </row>
    <row r="754" spans="1:3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67"/>
      <c r="AG754" s="67"/>
      <c r="AH754" s="67"/>
      <c r="AI754" s="67"/>
    </row>
    <row r="755" spans="1:3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67"/>
      <c r="AG755" s="67"/>
      <c r="AH755" s="67"/>
      <c r="AI755" s="67"/>
    </row>
    <row r="756" spans="1:3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67"/>
      <c r="AG756" s="67"/>
      <c r="AH756" s="67"/>
      <c r="AI756" s="67"/>
    </row>
    <row r="757" spans="1:3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67"/>
      <c r="AG757" s="67"/>
      <c r="AH757" s="67"/>
      <c r="AI757" s="67"/>
    </row>
    <row r="758" spans="1:3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67"/>
      <c r="AG758" s="67"/>
      <c r="AH758" s="67"/>
      <c r="AI758" s="67"/>
    </row>
    <row r="759" spans="1:3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67"/>
      <c r="AG759" s="67"/>
      <c r="AH759" s="67"/>
      <c r="AI759" s="67"/>
    </row>
    <row r="760" spans="1:3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67"/>
      <c r="AG760" s="67"/>
      <c r="AH760" s="67"/>
      <c r="AI760" s="67"/>
    </row>
    <row r="761" spans="1:3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67"/>
      <c r="AG761" s="67"/>
      <c r="AH761" s="67"/>
      <c r="AI761" s="67"/>
    </row>
    <row r="762" spans="1:3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67"/>
      <c r="AG762" s="67"/>
      <c r="AH762" s="67"/>
      <c r="AI762" s="67"/>
    </row>
    <row r="763" spans="1:3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67"/>
      <c r="AG763" s="67"/>
      <c r="AH763" s="67"/>
      <c r="AI763" s="67"/>
    </row>
    <row r="764" spans="1:3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67"/>
      <c r="AG764" s="67"/>
      <c r="AH764" s="67"/>
      <c r="AI764" s="67"/>
    </row>
    <row r="765" spans="1:3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67"/>
      <c r="AG765" s="67"/>
      <c r="AH765" s="67"/>
      <c r="AI765" s="67"/>
    </row>
    <row r="766" spans="1:3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67"/>
      <c r="AG766" s="67"/>
      <c r="AH766" s="67"/>
      <c r="AI766" s="67"/>
    </row>
    <row r="767" spans="1:3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67"/>
      <c r="AG767" s="67"/>
      <c r="AH767" s="67"/>
      <c r="AI767" s="67"/>
    </row>
    <row r="768" spans="1:3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67"/>
      <c r="AG768" s="67"/>
      <c r="AH768" s="67"/>
      <c r="AI768" s="67"/>
    </row>
    <row r="769" spans="1:3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67"/>
      <c r="AG769" s="67"/>
      <c r="AH769" s="67"/>
      <c r="AI769" s="67"/>
    </row>
    <row r="770" spans="1:3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67"/>
      <c r="AG770" s="67"/>
      <c r="AH770" s="67"/>
      <c r="AI770" s="67"/>
    </row>
    <row r="771" spans="1:3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67"/>
      <c r="AG771" s="67"/>
      <c r="AH771" s="67"/>
      <c r="AI771" s="67"/>
    </row>
    <row r="772" spans="1:3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67"/>
      <c r="AG772" s="67"/>
      <c r="AH772" s="67"/>
      <c r="AI772" s="67"/>
    </row>
    <row r="773" spans="1:3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67"/>
      <c r="AG773" s="67"/>
      <c r="AH773" s="67"/>
      <c r="AI773" s="67"/>
    </row>
    <row r="774" spans="1:3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67"/>
      <c r="AG774" s="67"/>
      <c r="AH774" s="67"/>
      <c r="AI774" s="67"/>
    </row>
    <row r="775" spans="1:3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67"/>
      <c r="AG775" s="67"/>
      <c r="AH775" s="67"/>
      <c r="AI775" s="67"/>
    </row>
    <row r="776" spans="1:3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67"/>
      <c r="AG776" s="67"/>
      <c r="AH776" s="67"/>
      <c r="AI776" s="67"/>
    </row>
    <row r="777" spans="1:3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67"/>
      <c r="AG777" s="67"/>
      <c r="AH777" s="67"/>
      <c r="AI777" s="67"/>
    </row>
    <row r="778" spans="1:3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67"/>
      <c r="AG778" s="67"/>
      <c r="AH778" s="67"/>
      <c r="AI778" s="67"/>
    </row>
    <row r="779" spans="1:3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67"/>
      <c r="AG779" s="67"/>
      <c r="AH779" s="67"/>
      <c r="AI779" s="67"/>
    </row>
    <row r="780" spans="1:3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67"/>
      <c r="AG780" s="67"/>
      <c r="AH780" s="67"/>
      <c r="AI780" s="67"/>
    </row>
    <row r="781" spans="1:3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67"/>
      <c r="AG781" s="67"/>
      <c r="AH781" s="67"/>
      <c r="AI781" s="67"/>
    </row>
    <row r="782" spans="1:3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67"/>
      <c r="AG782" s="67"/>
      <c r="AH782" s="67"/>
      <c r="AI782" s="67"/>
    </row>
    <row r="783" spans="1:3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67"/>
      <c r="AG783" s="67"/>
      <c r="AH783" s="67"/>
      <c r="AI783" s="67"/>
    </row>
    <row r="784" spans="1:3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67"/>
      <c r="AG784" s="67"/>
      <c r="AH784" s="67"/>
      <c r="AI784" s="67"/>
    </row>
    <row r="785" spans="1:3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67"/>
      <c r="AG785" s="67"/>
      <c r="AH785" s="67"/>
      <c r="AI785" s="67"/>
    </row>
    <row r="786" spans="1:3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67"/>
      <c r="AG786" s="67"/>
      <c r="AH786" s="67"/>
      <c r="AI786" s="67"/>
    </row>
    <row r="787" spans="1:3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67"/>
      <c r="AG787" s="67"/>
      <c r="AH787" s="67"/>
      <c r="AI787" s="67"/>
    </row>
    <row r="788" spans="1:3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67"/>
      <c r="AG788" s="67"/>
      <c r="AH788" s="67"/>
      <c r="AI788" s="67"/>
    </row>
    <row r="789" spans="1:3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67"/>
      <c r="AG789" s="67"/>
      <c r="AH789" s="67"/>
      <c r="AI789" s="67"/>
    </row>
    <row r="790" spans="1:3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67"/>
      <c r="AG790" s="67"/>
      <c r="AH790" s="67"/>
      <c r="AI790" s="67"/>
    </row>
    <row r="791" spans="1:3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67"/>
      <c r="AG791" s="67"/>
      <c r="AH791" s="67"/>
      <c r="AI791" s="67"/>
    </row>
    <row r="792" spans="1:3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67"/>
      <c r="AG792" s="67"/>
      <c r="AH792" s="67"/>
      <c r="AI792" s="67"/>
    </row>
    <row r="793" spans="1:3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67"/>
      <c r="AG793" s="67"/>
      <c r="AH793" s="67"/>
      <c r="AI793" s="67"/>
    </row>
    <row r="794" spans="1:3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67"/>
      <c r="AG794" s="67"/>
      <c r="AH794" s="67"/>
      <c r="AI794" s="67"/>
    </row>
    <row r="795" spans="1:3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67"/>
      <c r="AG795" s="67"/>
      <c r="AH795" s="67"/>
      <c r="AI795" s="67"/>
    </row>
    <row r="796" spans="1:3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67"/>
      <c r="AG796" s="67"/>
      <c r="AH796" s="67"/>
      <c r="AI796" s="67"/>
    </row>
    <row r="797" spans="1:3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67"/>
      <c r="AG797" s="67"/>
      <c r="AH797" s="67"/>
      <c r="AI797" s="67"/>
    </row>
    <row r="798" spans="1:3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67"/>
      <c r="AG798" s="67"/>
      <c r="AH798" s="67"/>
      <c r="AI798" s="67"/>
    </row>
    <row r="799" spans="1:3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67"/>
      <c r="AG799" s="67"/>
      <c r="AH799" s="67"/>
      <c r="AI799" s="67"/>
    </row>
    <row r="800" spans="1:3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67"/>
      <c r="AG800" s="67"/>
      <c r="AH800" s="67"/>
      <c r="AI800" s="67"/>
    </row>
    <row r="801" spans="1:3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67"/>
      <c r="AG801" s="67"/>
      <c r="AH801" s="67"/>
      <c r="AI801" s="67"/>
    </row>
    <row r="802" spans="1:3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67"/>
      <c r="AG802" s="67"/>
      <c r="AH802" s="67"/>
      <c r="AI802" s="67"/>
    </row>
    <row r="803" spans="1:3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67"/>
      <c r="AG803" s="67"/>
      <c r="AH803" s="67"/>
      <c r="AI803" s="67"/>
    </row>
    <row r="804" spans="1:3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67"/>
      <c r="AG804" s="67"/>
      <c r="AH804" s="67"/>
      <c r="AI804" s="67"/>
    </row>
    <row r="805" spans="1:3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67"/>
      <c r="AG805" s="67"/>
      <c r="AH805" s="67"/>
      <c r="AI805" s="67"/>
    </row>
    <row r="806" spans="1:3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67"/>
      <c r="AG806" s="67"/>
      <c r="AH806" s="67"/>
      <c r="AI806" s="67"/>
    </row>
    <row r="807" spans="1:3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67"/>
      <c r="AG807" s="67"/>
      <c r="AH807" s="67"/>
      <c r="AI807" s="67"/>
    </row>
    <row r="808" spans="1:3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67"/>
      <c r="AG808" s="67"/>
      <c r="AH808" s="67"/>
      <c r="AI808" s="67"/>
    </row>
    <row r="809" spans="1:3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67"/>
      <c r="AG809" s="67"/>
      <c r="AH809" s="67"/>
      <c r="AI809" s="67"/>
    </row>
    <row r="810" spans="1:3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67"/>
      <c r="AG810" s="67"/>
      <c r="AH810" s="67"/>
      <c r="AI810" s="67"/>
    </row>
    <row r="811" spans="1:3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67"/>
      <c r="AG811" s="67"/>
      <c r="AH811" s="67"/>
      <c r="AI811" s="67"/>
    </row>
    <row r="812" spans="1:3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67"/>
      <c r="AG812" s="67"/>
      <c r="AH812" s="67"/>
      <c r="AI812" s="67"/>
    </row>
    <row r="813" spans="1:3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67"/>
      <c r="AG813" s="67"/>
      <c r="AH813" s="67"/>
      <c r="AI813" s="67"/>
    </row>
    <row r="814" spans="1:3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67"/>
      <c r="AG814" s="67"/>
      <c r="AH814" s="67"/>
      <c r="AI814" s="67"/>
    </row>
    <row r="815" spans="1:3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67"/>
      <c r="AG815" s="67"/>
      <c r="AH815" s="67"/>
      <c r="AI815" s="67"/>
    </row>
    <row r="816" spans="1:3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67"/>
      <c r="AG816" s="67"/>
      <c r="AH816" s="67"/>
      <c r="AI816" s="67"/>
    </row>
    <row r="817" spans="1:3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67"/>
      <c r="AG817" s="67"/>
      <c r="AH817" s="67"/>
      <c r="AI817" s="67"/>
    </row>
    <row r="818" spans="1:3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67"/>
      <c r="AG818" s="67"/>
      <c r="AH818" s="67"/>
      <c r="AI818" s="67"/>
    </row>
    <row r="819" spans="1:3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67"/>
      <c r="AG819" s="67"/>
      <c r="AH819" s="67"/>
      <c r="AI819" s="67"/>
    </row>
    <row r="820" spans="1:3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67"/>
      <c r="AG820" s="67"/>
      <c r="AH820" s="67"/>
      <c r="AI820" s="67"/>
    </row>
    <row r="821" spans="1:3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67"/>
      <c r="AG821" s="67"/>
      <c r="AH821" s="67"/>
      <c r="AI821" s="67"/>
    </row>
    <row r="822" spans="1:3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67"/>
      <c r="AG822" s="67"/>
      <c r="AH822" s="67"/>
      <c r="AI822" s="67"/>
    </row>
    <row r="823" spans="1:3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67"/>
      <c r="AG823" s="67"/>
      <c r="AH823" s="67"/>
      <c r="AI823" s="67"/>
    </row>
    <row r="824" spans="1:3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67"/>
      <c r="AG824" s="67"/>
      <c r="AH824" s="67"/>
      <c r="AI824" s="67"/>
    </row>
    <row r="825" spans="1:3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67"/>
      <c r="AG825" s="67"/>
      <c r="AH825" s="67"/>
      <c r="AI825" s="67"/>
    </row>
    <row r="826" spans="1:3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67"/>
      <c r="AG826" s="67"/>
      <c r="AH826" s="67"/>
      <c r="AI826" s="67"/>
    </row>
    <row r="827" spans="1:3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67"/>
      <c r="AG827" s="67"/>
      <c r="AH827" s="67"/>
      <c r="AI827" s="67"/>
    </row>
    <row r="828" spans="1:3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67"/>
      <c r="AG828" s="67"/>
      <c r="AH828" s="67"/>
      <c r="AI828" s="67"/>
    </row>
    <row r="829" spans="1:3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67"/>
      <c r="AG829" s="67"/>
      <c r="AH829" s="67"/>
      <c r="AI829" s="67"/>
    </row>
    <row r="830" spans="1:3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67"/>
      <c r="AG830" s="67"/>
      <c r="AH830" s="67"/>
      <c r="AI830" s="67"/>
    </row>
    <row r="831" spans="1:3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67"/>
      <c r="AG831" s="67"/>
      <c r="AH831" s="67"/>
      <c r="AI831" s="67"/>
    </row>
    <row r="832" spans="1:3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67"/>
      <c r="AG832" s="67"/>
      <c r="AH832" s="67"/>
      <c r="AI832" s="67"/>
    </row>
    <row r="833" spans="1:3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67"/>
      <c r="AG833" s="67"/>
      <c r="AH833" s="67"/>
      <c r="AI833" s="67"/>
    </row>
    <row r="834" spans="1:3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67"/>
      <c r="AG834" s="67"/>
      <c r="AH834" s="67"/>
      <c r="AI834" s="67"/>
    </row>
    <row r="835" spans="1: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67"/>
      <c r="AG835" s="67"/>
      <c r="AH835" s="67"/>
      <c r="AI835" s="67"/>
    </row>
    <row r="836" spans="1:3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67"/>
      <c r="AG836" s="67"/>
      <c r="AH836" s="67"/>
      <c r="AI836" s="67"/>
    </row>
    <row r="837" spans="1:3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67"/>
      <c r="AG837" s="67"/>
      <c r="AH837" s="67"/>
      <c r="AI837" s="67"/>
    </row>
    <row r="838" spans="1:3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67"/>
      <c r="AG838" s="67"/>
      <c r="AH838" s="67"/>
      <c r="AI838" s="67"/>
    </row>
    <row r="839" spans="1:3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67"/>
      <c r="AG839" s="67"/>
      <c r="AH839" s="67"/>
      <c r="AI839" s="67"/>
    </row>
    <row r="840" spans="1:3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67"/>
      <c r="AG840" s="67"/>
      <c r="AH840" s="67"/>
      <c r="AI840" s="67"/>
    </row>
    <row r="841" spans="1:3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67"/>
      <c r="AG841" s="67"/>
      <c r="AH841" s="67"/>
      <c r="AI841" s="67"/>
    </row>
    <row r="842" spans="1:3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67"/>
      <c r="AG842" s="67"/>
      <c r="AH842" s="67"/>
      <c r="AI842" s="67"/>
    </row>
    <row r="843" spans="1:3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67"/>
      <c r="AG843" s="67"/>
      <c r="AH843" s="67"/>
      <c r="AI843" s="67"/>
    </row>
    <row r="844" spans="1:3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67"/>
      <c r="AG844" s="67"/>
      <c r="AH844" s="67"/>
      <c r="AI844" s="67"/>
    </row>
    <row r="845" spans="1:3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67"/>
      <c r="AG845" s="67"/>
      <c r="AH845" s="67"/>
      <c r="AI845" s="67"/>
    </row>
    <row r="846" spans="1:3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67"/>
      <c r="AG846" s="67"/>
      <c r="AH846" s="67"/>
      <c r="AI846" s="67"/>
    </row>
    <row r="847" spans="1:3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67"/>
      <c r="AG847" s="67"/>
      <c r="AH847" s="67"/>
      <c r="AI847" s="67"/>
    </row>
    <row r="848" spans="1:3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67"/>
      <c r="AG848" s="67"/>
      <c r="AH848" s="67"/>
      <c r="AI848" s="67"/>
    </row>
    <row r="849" spans="1:3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67"/>
      <c r="AG849" s="67"/>
      <c r="AH849" s="67"/>
      <c r="AI849" s="67"/>
    </row>
    <row r="850" spans="1:3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67"/>
      <c r="AG850" s="67"/>
      <c r="AH850" s="67"/>
      <c r="AI850" s="67"/>
    </row>
    <row r="851" spans="1:3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67"/>
      <c r="AG851" s="67"/>
      <c r="AH851" s="67"/>
      <c r="AI851" s="67"/>
    </row>
    <row r="852" spans="1:3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67"/>
      <c r="AG852" s="67"/>
      <c r="AH852" s="67"/>
      <c r="AI852" s="67"/>
    </row>
    <row r="853" spans="1:3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67"/>
      <c r="AG853" s="67"/>
      <c r="AH853" s="67"/>
      <c r="AI853" s="67"/>
    </row>
    <row r="854" spans="1:3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67"/>
      <c r="AG854" s="67"/>
      <c r="AH854" s="67"/>
      <c r="AI854" s="67"/>
    </row>
    <row r="855" spans="1:3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67"/>
      <c r="AG855" s="67"/>
      <c r="AH855" s="67"/>
      <c r="AI855" s="67"/>
    </row>
    <row r="856" spans="1:3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67"/>
      <c r="AG856" s="67"/>
      <c r="AH856" s="67"/>
      <c r="AI856" s="67"/>
    </row>
    <row r="857" spans="1:3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67"/>
      <c r="AG857" s="67"/>
      <c r="AH857" s="67"/>
      <c r="AI857" s="67"/>
    </row>
    <row r="858" spans="1:3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67"/>
      <c r="AG858" s="67"/>
      <c r="AH858" s="67"/>
      <c r="AI858" s="67"/>
    </row>
    <row r="859" spans="1:3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67"/>
      <c r="AG859" s="67"/>
      <c r="AH859" s="67"/>
      <c r="AI859" s="67"/>
    </row>
    <row r="860" spans="1:3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67"/>
      <c r="AG860" s="67"/>
      <c r="AH860" s="67"/>
      <c r="AI860" s="67"/>
    </row>
    <row r="861" spans="1:3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67"/>
      <c r="AG861" s="67"/>
      <c r="AH861" s="67"/>
      <c r="AI861" s="67"/>
    </row>
    <row r="862" spans="1:3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67"/>
      <c r="AG862" s="67"/>
      <c r="AH862" s="67"/>
      <c r="AI862" s="67"/>
    </row>
    <row r="863" spans="1:3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67"/>
      <c r="AG863" s="67"/>
      <c r="AH863" s="67"/>
      <c r="AI863" s="67"/>
    </row>
    <row r="864" spans="1:3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67"/>
      <c r="AG864" s="67"/>
      <c r="AH864" s="67"/>
      <c r="AI864" s="67"/>
    </row>
    <row r="865" spans="1:3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67"/>
      <c r="AG865" s="67"/>
      <c r="AH865" s="67"/>
      <c r="AI865" s="67"/>
    </row>
    <row r="866" spans="1:3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67"/>
      <c r="AG866" s="67"/>
      <c r="AH866" s="67"/>
      <c r="AI866" s="67"/>
    </row>
    <row r="867" spans="1:3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67"/>
      <c r="AG867" s="67"/>
      <c r="AH867" s="67"/>
      <c r="AI867" s="67"/>
    </row>
    <row r="868" spans="1:3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67"/>
      <c r="AG868" s="67"/>
      <c r="AH868" s="67"/>
      <c r="AI868" s="67"/>
    </row>
    <row r="869" spans="1:3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67"/>
      <c r="AG869" s="67"/>
      <c r="AH869" s="67"/>
      <c r="AI869" s="67"/>
    </row>
    <row r="870" spans="1:3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67"/>
      <c r="AG870" s="67"/>
      <c r="AH870" s="67"/>
      <c r="AI870" s="67"/>
    </row>
    <row r="871" spans="1:3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67"/>
      <c r="AG871" s="67"/>
      <c r="AH871" s="67"/>
      <c r="AI871" s="67"/>
    </row>
    <row r="872" spans="1:3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67"/>
      <c r="AG872" s="67"/>
      <c r="AH872" s="67"/>
      <c r="AI872" s="67"/>
    </row>
    <row r="873" spans="1:3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67"/>
      <c r="AG873" s="67"/>
      <c r="AH873" s="67"/>
      <c r="AI873" s="67"/>
    </row>
    <row r="874" spans="1:3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67"/>
      <c r="AG874" s="67"/>
      <c r="AH874" s="67"/>
      <c r="AI874" s="67"/>
    </row>
    <row r="875" spans="1:3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67"/>
      <c r="AG875" s="67"/>
      <c r="AH875" s="67"/>
      <c r="AI875" s="67"/>
    </row>
    <row r="876" spans="1:3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67"/>
      <c r="AG876" s="67"/>
      <c r="AH876" s="67"/>
      <c r="AI876" s="67"/>
    </row>
    <row r="877" spans="1:3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67"/>
      <c r="AG877" s="67"/>
      <c r="AH877" s="67"/>
      <c r="AI877" s="67"/>
    </row>
    <row r="878" spans="1:3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67"/>
      <c r="AG878" s="67"/>
      <c r="AH878" s="67"/>
      <c r="AI878" s="67"/>
    </row>
    <row r="879" spans="1:3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67"/>
      <c r="AG879" s="67"/>
      <c r="AH879" s="67"/>
      <c r="AI879" s="67"/>
    </row>
    <row r="880" spans="1:3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67"/>
      <c r="AG880" s="67"/>
      <c r="AH880" s="67"/>
      <c r="AI880" s="67"/>
    </row>
    <row r="881" spans="1:3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67"/>
      <c r="AG881" s="67"/>
      <c r="AH881" s="67"/>
      <c r="AI881" s="67"/>
    </row>
    <row r="882" spans="1:3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67"/>
      <c r="AG882" s="67"/>
      <c r="AH882" s="67"/>
      <c r="AI882" s="67"/>
    </row>
    <row r="883" spans="1:3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67"/>
      <c r="AG883" s="67"/>
      <c r="AH883" s="67"/>
      <c r="AI883" s="67"/>
    </row>
    <row r="884" spans="1:3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67"/>
      <c r="AG884" s="67"/>
      <c r="AH884" s="67"/>
      <c r="AI884" s="67"/>
    </row>
    <row r="885" spans="1:3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67"/>
      <c r="AG885" s="67"/>
      <c r="AH885" s="67"/>
      <c r="AI885" s="67"/>
    </row>
    <row r="886" spans="1:3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67"/>
      <c r="AG886" s="67"/>
      <c r="AH886" s="67"/>
      <c r="AI886" s="67"/>
    </row>
    <row r="887" spans="1:3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67"/>
      <c r="AG887" s="67"/>
      <c r="AH887" s="67"/>
      <c r="AI887" s="67"/>
    </row>
    <row r="888" spans="1:3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67"/>
      <c r="AG888" s="67"/>
      <c r="AH888" s="67"/>
      <c r="AI888" s="67"/>
    </row>
    <row r="889" spans="1:3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67"/>
      <c r="AG889" s="67"/>
      <c r="AH889" s="67"/>
      <c r="AI889" s="67"/>
    </row>
    <row r="890" spans="1:3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67"/>
      <c r="AG890" s="67"/>
      <c r="AH890" s="67"/>
      <c r="AI890" s="67"/>
    </row>
    <row r="891" spans="1:3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67"/>
      <c r="AG891" s="67"/>
      <c r="AH891" s="67"/>
      <c r="AI891" s="67"/>
    </row>
    <row r="892" spans="1:3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67"/>
      <c r="AG892" s="67"/>
      <c r="AH892" s="67"/>
      <c r="AI892" s="67"/>
    </row>
    <row r="893" spans="1:3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67"/>
      <c r="AG893" s="67"/>
      <c r="AH893" s="67"/>
      <c r="AI893" s="67"/>
    </row>
    <row r="894" spans="1:3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67"/>
      <c r="AG894" s="67"/>
      <c r="AH894" s="67"/>
      <c r="AI894" s="67"/>
    </row>
    <row r="895" spans="1:3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67"/>
      <c r="AG895" s="67"/>
      <c r="AH895" s="67"/>
      <c r="AI895" s="67"/>
    </row>
    <row r="896" spans="1:3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67"/>
      <c r="AG896" s="67"/>
      <c r="AH896" s="67"/>
      <c r="AI896" s="67"/>
    </row>
    <row r="897" spans="1:3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67"/>
      <c r="AG897" s="67"/>
      <c r="AH897" s="67"/>
      <c r="AI897" s="67"/>
    </row>
    <row r="898" spans="1:3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67"/>
      <c r="AG898" s="67"/>
      <c r="AH898" s="67"/>
      <c r="AI898" s="67"/>
    </row>
    <row r="899" spans="1:3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67"/>
      <c r="AG899" s="67"/>
      <c r="AH899" s="67"/>
      <c r="AI899" s="67"/>
    </row>
    <row r="900" spans="1:3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67"/>
      <c r="AG900" s="67"/>
      <c r="AH900" s="67"/>
      <c r="AI900" s="67"/>
    </row>
    <row r="901" spans="1:3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67"/>
      <c r="AG901" s="67"/>
      <c r="AH901" s="67"/>
      <c r="AI901" s="67"/>
    </row>
    <row r="902" spans="1:3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67"/>
      <c r="AG902" s="67"/>
      <c r="AH902" s="67"/>
      <c r="AI902" s="67"/>
    </row>
    <row r="903" spans="1:3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67"/>
      <c r="AG903" s="67"/>
      <c r="AH903" s="67"/>
      <c r="AI903" s="67"/>
    </row>
    <row r="904" spans="1:3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67"/>
      <c r="AG904" s="67"/>
      <c r="AH904" s="67"/>
      <c r="AI904" s="67"/>
    </row>
    <row r="905" spans="1:3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67"/>
      <c r="AG905" s="67"/>
      <c r="AH905" s="67"/>
      <c r="AI905" s="67"/>
    </row>
    <row r="906" spans="1:3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67"/>
      <c r="AG906" s="67"/>
      <c r="AH906" s="67"/>
      <c r="AI906" s="67"/>
    </row>
    <row r="907" spans="1:3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67"/>
      <c r="AG907" s="67"/>
      <c r="AH907" s="67"/>
      <c r="AI907" s="67"/>
    </row>
    <row r="908" spans="1:3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67"/>
      <c r="AG908" s="67"/>
      <c r="AH908" s="67"/>
      <c r="AI908" s="67"/>
    </row>
    <row r="909" spans="1:3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67"/>
      <c r="AG909" s="67"/>
      <c r="AH909" s="67"/>
      <c r="AI909" s="67"/>
    </row>
    <row r="910" spans="1:3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67"/>
      <c r="AG910" s="67"/>
      <c r="AH910" s="67"/>
      <c r="AI910" s="67"/>
    </row>
    <row r="911" spans="1:3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67"/>
      <c r="AG911" s="67"/>
      <c r="AH911" s="67"/>
      <c r="AI911" s="67"/>
    </row>
    <row r="912" spans="1:3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67"/>
      <c r="AG912" s="67"/>
      <c r="AH912" s="67"/>
      <c r="AI912" s="67"/>
    </row>
    <row r="913" spans="1:3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67"/>
      <c r="AG913" s="67"/>
      <c r="AH913" s="67"/>
      <c r="AI913" s="67"/>
    </row>
    <row r="914" spans="1:3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67"/>
      <c r="AG914" s="67"/>
      <c r="AH914" s="67"/>
      <c r="AI914" s="67"/>
    </row>
    <row r="915" spans="1:3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67"/>
      <c r="AG915" s="67"/>
      <c r="AH915" s="67"/>
      <c r="AI915" s="67"/>
    </row>
    <row r="916" spans="1:3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67"/>
      <c r="AG916" s="67"/>
      <c r="AH916" s="67"/>
      <c r="AI916" s="67"/>
    </row>
    <row r="917" spans="1:3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67"/>
      <c r="AG917" s="67"/>
      <c r="AH917" s="67"/>
      <c r="AI917" s="67"/>
    </row>
    <row r="918" spans="1:3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67"/>
      <c r="AG918" s="67"/>
      <c r="AH918" s="67"/>
      <c r="AI918" s="67"/>
    </row>
    <row r="919" spans="1:3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67"/>
      <c r="AG919" s="67"/>
      <c r="AH919" s="67"/>
      <c r="AI919" s="67"/>
    </row>
    <row r="920" spans="1:3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67"/>
      <c r="AG920" s="67"/>
      <c r="AH920" s="67"/>
      <c r="AI920" s="67"/>
    </row>
    <row r="921" spans="1:3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67"/>
      <c r="AG921" s="67"/>
      <c r="AH921" s="67"/>
      <c r="AI921" s="67"/>
    </row>
    <row r="922" spans="1:3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67"/>
      <c r="AG922" s="67"/>
      <c r="AH922" s="67"/>
      <c r="AI922" s="67"/>
    </row>
    <row r="923" spans="1:3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67"/>
      <c r="AG923" s="67"/>
      <c r="AH923" s="67"/>
      <c r="AI923" s="67"/>
    </row>
    <row r="924" spans="1:3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67"/>
      <c r="AG924" s="67"/>
      <c r="AH924" s="67"/>
      <c r="AI924" s="67"/>
    </row>
    <row r="925" spans="1:3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67"/>
      <c r="AG925" s="67"/>
      <c r="AH925" s="67"/>
      <c r="AI925" s="67"/>
    </row>
    <row r="926" spans="1:3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67"/>
      <c r="AG926" s="67"/>
      <c r="AH926" s="67"/>
      <c r="AI926" s="67"/>
    </row>
    <row r="927" spans="1:3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67"/>
      <c r="AG927" s="67"/>
      <c r="AH927" s="67"/>
      <c r="AI927" s="67"/>
    </row>
    <row r="928" spans="1:3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67"/>
      <c r="AG928" s="67"/>
      <c r="AH928" s="67"/>
      <c r="AI928" s="67"/>
    </row>
    <row r="929" spans="1:3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67"/>
      <c r="AG929" s="67"/>
      <c r="AH929" s="67"/>
      <c r="AI929" s="67"/>
    </row>
    <row r="930" spans="1:3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67"/>
      <c r="AG930" s="67"/>
      <c r="AH930" s="67"/>
      <c r="AI930" s="67"/>
    </row>
    <row r="931" spans="1:3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67"/>
      <c r="AG931" s="67"/>
      <c r="AH931" s="67"/>
      <c r="AI931" s="67"/>
    </row>
    <row r="932" spans="1:3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67"/>
      <c r="AG932" s="67"/>
      <c r="AH932" s="67"/>
      <c r="AI932" s="67"/>
    </row>
    <row r="933" spans="1:3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67"/>
      <c r="AG933" s="67"/>
      <c r="AH933" s="67"/>
      <c r="AI933" s="67"/>
    </row>
    <row r="934" spans="1:3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67"/>
      <c r="AG934" s="67"/>
      <c r="AH934" s="67"/>
      <c r="AI934" s="67"/>
    </row>
    <row r="935" spans="1: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67"/>
      <c r="AG935" s="67"/>
      <c r="AH935" s="67"/>
      <c r="AI935" s="67"/>
    </row>
    <row r="936" spans="1:3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67"/>
      <c r="AG936" s="67"/>
      <c r="AH936" s="67"/>
      <c r="AI936" s="67"/>
    </row>
    <row r="937" spans="1:3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67"/>
      <c r="AG937" s="67"/>
      <c r="AH937" s="67"/>
      <c r="AI937" s="67"/>
    </row>
    <row r="938" spans="1:3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67"/>
      <c r="AG938" s="67"/>
      <c r="AH938" s="67"/>
      <c r="AI938" s="67"/>
    </row>
    <row r="939" spans="1:3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67"/>
      <c r="AG939" s="67"/>
      <c r="AH939" s="67"/>
      <c r="AI939" s="67"/>
    </row>
    <row r="940" spans="1:3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67"/>
      <c r="AG940" s="67"/>
      <c r="AH940" s="67"/>
      <c r="AI940" s="67"/>
    </row>
    <row r="941" spans="1:3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67"/>
      <c r="AG941" s="67"/>
      <c r="AH941" s="67"/>
      <c r="AI941" s="67"/>
    </row>
    <row r="942" spans="1:3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67"/>
      <c r="AG942" s="67"/>
      <c r="AH942" s="67"/>
      <c r="AI942" s="67"/>
    </row>
    <row r="943" spans="1:3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67"/>
      <c r="AG943" s="67"/>
      <c r="AH943" s="67"/>
      <c r="AI943" s="67"/>
    </row>
    <row r="944" spans="1:3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67"/>
      <c r="AG944" s="67"/>
      <c r="AH944" s="67"/>
      <c r="AI944" s="67"/>
    </row>
    <row r="945" spans="1:3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67"/>
      <c r="AG945" s="67"/>
      <c r="AH945" s="67"/>
      <c r="AI945" s="67"/>
    </row>
    <row r="946" spans="1:3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67"/>
      <c r="AG946" s="67"/>
      <c r="AH946" s="67"/>
      <c r="AI946" s="67"/>
    </row>
    <row r="947" spans="1:3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67"/>
      <c r="AG947" s="67"/>
      <c r="AH947" s="67"/>
      <c r="AI947" s="67"/>
    </row>
    <row r="948" spans="1:3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67"/>
      <c r="AG948" s="67"/>
      <c r="AH948" s="67"/>
      <c r="AI948" s="67"/>
    </row>
    <row r="949" spans="1:3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67"/>
      <c r="AG949" s="67"/>
      <c r="AH949" s="67"/>
      <c r="AI949" s="67"/>
    </row>
    <row r="950" spans="1:3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67"/>
      <c r="AG950" s="67"/>
      <c r="AH950" s="67"/>
      <c r="AI950" s="67"/>
    </row>
    <row r="951" spans="1:3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67"/>
      <c r="AG951" s="67"/>
      <c r="AH951" s="67"/>
      <c r="AI951" s="67"/>
    </row>
    <row r="952" spans="1:3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67"/>
      <c r="AG952" s="67"/>
      <c r="AH952" s="67"/>
      <c r="AI952" s="67"/>
    </row>
    <row r="953" spans="1:3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67"/>
      <c r="AG953" s="67"/>
      <c r="AH953" s="67"/>
      <c r="AI953" s="67"/>
    </row>
    <row r="954" spans="1:3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67"/>
      <c r="AG954" s="67"/>
      <c r="AH954" s="67"/>
      <c r="AI954" s="67"/>
    </row>
    <row r="955" spans="1:3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67"/>
      <c r="AG955" s="67"/>
      <c r="AH955" s="67"/>
      <c r="AI955" s="67"/>
    </row>
    <row r="956" spans="1:3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67"/>
      <c r="AG956" s="67"/>
      <c r="AH956" s="67"/>
      <c r="AI956" s="67"/>
    </row>
    <row r="957" spans="1:3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67"/>
      <c r="AG957" s="67"/>
      <c r="AH957" s="67"/>
      <c r="AI957" s="67"/>
    </row>
    <row r="958" spans="1:3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67"/>
      <c r="AG958" s="67"/>
      <c r="AH958" s="67"/>
      <c r="AI958" s="67"/>
    </row>
    <row r="959" spans="1:3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67"/>
      <c r="AG959" s="67"/>
      <c r="AH959" s="67"/>
      <c r="AI959" s="67"/>
    </row>
    <row r="960" spans="1:3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67"/>
      <c r="AG960" s="67"/>
      <c r="AH960" s="67"/>
      <c r="AI960" s="67"/>
    </row>
    <row r="961" spans="1:3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67"/>
      <c r="AG961" s="67"/>
      <c r="AH961" s="67"/>
      <c r="AI961" s="67"/>
    </row>
    <row r="962" spans="1:3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67"/>
      <c r="AG962" s="67"/>
      <c r="AH962" s="67"/>
      <c r="AI962" s="67"/>
    </row>
    <row r="963" spans="1:3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67"/>
      <c r="AG963" s="67"/>
      <c r="AH963" s="67"/>
      <c r="AI963" s="67"/>
    </row>
    <row r="964" spans="1:3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67"/>
      <c r="AG964" s="67"/>
      <c r="AH964" s="67"/>
      <c r="AI964" s="67"/>
    </row>
    <row r="965" spans="1:3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67"/>
      <c r="AG965" s="67"/>
      <c r="AH965" s="67"/>
      <c r="AI965" s="67"/>
    </row>
    <row r="966" spans="1:3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67"/>
      <c r="AG966" s="67"/>
      <c r="AH966" s="67"/>
      <c r="AI966" s="67"/>
    </row>
    <row r="967" spans="1:3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67"/>
      <c r="AG967" s="67"/>
      <c r="AH967" s="67"/>
      <c r="AI967" s="67"/>
    </row>
    <row r="968" spans="1:3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67"/>
      <c r="AG968" s="67"/>
      <c r="AH968" s="67"/>
      <c r="AI968" s="67"/>
    </row>
    <row r="969" spans="1:3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67"/>
      <c r="AG969" s="67"/>
      <c r="AH969" s="67"/>
      <c r="AI969" s="67"/>
    </row>
    <row r="970" spans="1:3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67"/>
      <c r="AG970" s="67"/>
      <c r="AH970" s="67"/>
      <c r="AI970" s="67"/>
    </row>
    <row r="971" spans="1:3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67"/>
      <c r="AG971" s="67"/>
      <c r="AH971" s="67"/>
      <c r="AI971" s="67"/>
    </row>
    <row r="972" spans="1:3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67"/>
      <c r="AG972" s="67"/>
      <c r="AH972" s="67"/>
      <c r="AI972" s="67"/>
    </row>
    <row r="973" spans="1:3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67"/>
      <c r="AG973" s="67"/>
      <c r="AH973" s="67"/>
      <c r="AI973" s="67"/>
    </row>
    <row r="974" spans="1:3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67"/>
      <c r="AG974" s="67"/>
      <c r="AH974" s="67"/>
      <c r="AI974" s="67"/>
    </row>
    <row r="975" spans="1:3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67"/>
      <c r="AG975" s="67"/>
      <c r="AH975" s="67"/>
      <c r="AI975" s="67"/>
    </row>
    <row r="976" spans="1:3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67"/>
      <c r="AG976" s="67"/>
      <c r="AH976" s="67"/>
      <c r="AI976" s="67"/>
    </row>
    <row r="977" spans="1:3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67"/>
      <c r="AG977" s="67"/>
      <c r="AH977" s="67"/>
      <c r="AI977" s="67"/>
    </row>
    <row r="978" spans="1:3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67"/>
      <c r="AG978" s="67"/>
      <c r="AH978" s="67"/>
      <c r="AI978" s="67"/>
    </row>
    <row r="979" spans="1:3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67"/>
      <c r="AG979" s="67"/>
      <c r="AH979" s="67"/>
      <c r="AI979" s="67"/>
    </row>
    <row r="980" spans="1:3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67"/>
      <c r="AG980" s="67"/>
      <c r="AH980" s="67"/>
      <c r="AI980" s="67"/>
    </row>
    <row r="981" spans="1:3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67"/>
      <c r="AG981" s="67"/>
      <c r="AH981" s="67"/>
      <c r="AI981" s="67"/>
    </row>
    <row r="982" spans="1:3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67"/>
      <c r="AG982" s="67"/>
      <c r="AH982" s="67"/>
      <c r="AI982" s="67"/>
    </row>
    <row r="983" spans="1:3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67"/>
      <c r="AG983" s="67"/>
      <c r="AH983" s="67"/>
      <c r="AI983" s="67"/>
    </row>
    <row r="984" spans="1:3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67"/>
      <c r="AG984" s="67"/>
      <c r="AH984" s="67"/>
      <c r="AI984" s="67"/>
    </row>
    <row r="985" spans="1:3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67"/>
      <c r="AG985" s="67"/>
      <c r="AH985" s="67"/>
      <c r="AI985" s="67"/>
    </row>
    <row r="986" spans="1:3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67"/>
      <c r="AG986" s="67"/>
      <c r="AH986" s="67"/>
      <c r="AI986" s="67"/>
    </row>
    <row r="987" spans="1:3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67"/>
      <c r="AG987" s="67"/>
      <c r="AH987" s="67"/>
      <c r="AI987" s="67"/>
    </row>
    <row r="988" spans="1:3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67"/>
      <c r="AG988" s="67"/>
      <c r="AH988" s="67"/>
      <c r="AI988" s="67"/>
    </row>
    <row r="989" spans="1:3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67"/>
      <c r="AG989" s="67"/>
      <c r="AH989" s="67"/>
      <c r="AI989" s="67"/>
    </row>
    <row r="990" spans="1:3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67"/>
      <c r="AG990" s="67"/>
      <c r="AH990" s="67"/>
      <c r="AI990" s="67"/>
    </row>
    <row r="991" spans="1:3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67"/>
      <c r="AG991" s="67"/>
      <c r="AH991" s="67"/>
      <c r="AI991" s="67"/>
    </row>
    <row r="992" spans="1:3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67"/>
      <c r="AG992" s="67"/>
      <c r="AH992" s="67"/>
      <c r="AI992" s="67"/>
    </row>
    <row r="993" spans="1:3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67"/>
      <c r="AG993" s="67"/>
      <c r="AH993" s="67"/>
      <c r="AI993" s="67"/>
    </row>
    <row r="994" spans="1:35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67"/>
      <c r="AG994" s="67"/>
      <c r="AH994" s="67"/>
      <c r="AI994" s="67"/>
    </row>
    <row r="995" spans="1:3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67"/>
      <c r="AG995" s="67"/>
      <c r="AH995" s="67"/>
      <c r="AI995" s="67"/>
    </row>
    <row r="996" spans="1:35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67"/>
      <c r="AG996" s="67"/>
      <c r="AH996" s="67"/>
      <c r="AI996" s="67"/>
    </row>
    <row r="997" spans="1:35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67"/>
      <c r="AG997" s="67"/>
      <c r="AH997" s="67"/>
      <c r="AI997" s="67"/>
    </row>
    <row r="998" spans="1:35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67"/>
      <c r="AG998" s="67"/>
      <c r="AH998" s="67"/>
      <c r="AI998" s="67"/>
    </row>
  </sheetData>
  <mergeCells count="2">
    <mergeCell ref="C10:E10"/>
    <mergeCell ref="C12:F12"/>
  </mergeCells>
  <pageMargins left="0.75" right="0.75" top="1" bottom="1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Y987"/>
  <sheetViews>
    <sheetView tabSelected="1" zoomScale="90" zoomScaleNormal="90" workbookViewId="0">
      <selection activeCell="J29" sqref="J29"/>
    </sheetView>
  </sheetViews>
  <sheetFormatPr defaultColWidth="12.5703125" defaultRowHeight="15" customHeight="1"/>
  <cols>
    <col min="1" max="1" width="4.5703125" customWidth="1"/>
    <col min="2" max="2" width="24.85546875" customWidth="1"/>
    <col min="3" max="3" width="13.7109375" customWidth="1"/>
    <col min="4" max="4" width="18.85546875" style="42" bestFit="1" customWidth="1"/>
    <col min="5" max="5" width="28" style="42" customWidth="1"/>
    <col min="6" max="6" width="10.5703125" hidden="1" customWidth="1"/>
    <col min="7" max="7" width="10.5703125" style="42" bestFit="1" customWidth="1"/>
    <col min="8" max="8" width="9.85546875" customWidth="1"/>
    <col min="9" max="9" width="17.5703125" style="42" customWidth="1"/>
    <col min="10" max="10" width="14.5703125" style="42" customWidth="1"/>
    <col min="11" max="11" width="11" customWidth="1"/>
    <col min="12" max="12" width="16.140625" customWidth="1"/>
    <col min="13" max="13" width="9.140625" customWidth="1"/>
    <col min="14" max="14" width="13.85546875" customWidth="1"/>
    <col min="15" max="15" width="9.5703125" customWidth="1"/>
    <col min="16" max="16" width="12.140625" customWidth="1"/>
    <col min="17" max="17" width="9.85546875" customWidth="1"/>
    <col min="18" max="18" width="12.5703125" customWidth="1"/>
    <col min="19" max="20" width="23.28515625" hidden="1" customWidth="1"/>
    <col min="21" max="21" width="16.5703125" customWidth="1"/>
    <col min="22" max="22" width="12.7109375" customWidth="1"/>
    <col min="23" max="23" width="18.7109375" customWidth="1"/>
    <col min="24" max="24" width="8.5703125" style="33" customWidth="1"/>
    <col min="25" max="25" width="8.28515625" style="33" bestFit="1" customWidth="1"/>
    <col min="26" max="28" width="8.5703125" style="33" customWidth="1"/>
    <col min="29" max="233" width="12.5703125" style="33"/>
  </cols>
  <sheetData>
    <row r="1" spans="1:233" s="33" customFormat="1" ht="15" customHeight="1">
      <c r="A1" s="60"/>
      <c r="B1" s="60"/>
      <c r="C1" s="60"/>
      <c r="D1" s="40"/>
      <c r="E1" s="40"/>
      <c r="F1" s="39"/>
      <c r="G1" s="40"/>
      <c r="H1" s="39"/>
      <c r="I1" s="40"/>
      <c r="J1" s="40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3" ht="17.45" customHeight="1">
      <c r="B2" s="153" t="s">
        <v>16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5"/>
      <c r="S2" s="13"/>
      <c r="T2" s="13"/>
      <c r="U2" s="150" t="s">
        <v>17</v>
      </c>
      <c r="V2" s="151"/>
      <c r="W2" s="152"/>
      <c r="X2" s="67"/>
      <c r="Y2" s="67"/>
      <c r="Z2" s="67"/>
      <c r="AA2" s="67"/>
      <c r="AB2" s="67"/>
    </row>
    <row r="3" spans="1:233" s="87" customFormat="1" ht="64.5">
      <c r="A3" s="83"/>
      <c r="B3" s="84" t="s">
        <v>18</v>
      </c>
      <c r="C3" s="84" t="s">
        <v>19</v>
      </c>
      <c r="D3" s="84" t="s">
        <v>20</v>
      </c>
      <c r="E3" s="85" t="s">
        <v>21</v>
      </c>
      <c r="F3" s="86" t="s">
        <v>22</v>
      </c>
      <c r="G3" s="85" t="s">
        <v>23</v>
      </c>
      <c r="H3" s="86" t="s">
        <v>24</v>
      </c>
      <c r="I3" s="85" t="s">
        <v>25</v>
      </c>
      <c r="J3" s="85" t="s">
        <v>26</v>
      </c>
      <c r="K3" s="86" t="s">
        <v>27</v>
      </c>
      <c r="L3" s="86" t="s">
        <v>28</v>
      </c>
      <c r="M3" s="86" t="s">
        <v>29</v>
      </c>
      <c r="N3" s="86" t="s">
        <v>30</v>
      </c>
      <c r="O3" s="86" t="s">
        <v>31</v>
      </c>
      <c r="P3" s="86" t="s">
        <v>32</v>
      </c>
      <c r="Q3" s="86" t="s">
        <v>33</v>
      </c>
      <c r="R3" s="86" t="s">
        <v>34</v>
      </c>
      <c r="S3" s="86" t="s">
        <v>35</v>
      </c>
      <c r="T3" s="86" t="s">
        <v>36</v>
      </c>
      <c r="U3" s="105" t="s">
        <v>37</v>
      </c>
      <c r="V3" s="98" t="s">
        <v>38</v>
      </c>
      <c r="W3" s="98" t="s">
        <v>39</v>
      </c>
      <c r="X3" s="90"/>
      <c r="Y3" s="90"/>
      <c r="Z3" s="90"/>
      <c r="AA3" s="90"/>
      <c r="AB3" s="90"/>
      <c r="AC3" s="90"/>
      <c r="AD3" s="90"/>
      <c r="AE3" s="90"/>
      <c r="AF3" s="90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1"/>
    </row>
    <row r="4" spans="1:233">
      <c r="A4" s="149"/>
      <c r="B4" s="43"/>
      <c r="C4" s="59"/>
      <c r="D4" s="59" t="s">
        <v>40</v>
      </c>
      <c r="E4" s="43" t="s">
        <v>70</v>
      </c>
      <c r="F4" s="16" t="str">
        <f>VLOOKUP($E4,'1A Factors'!$G$3:$Q$101,2,FALSE)</f>
        <v>Solid</v>
      </c>
      <c r="G4" s="63">
        <v>200</v>
      </c>
      <c r="H4" s="16" t="str">
        <f t="shared" ref="H4:H22" si="0">IF(F4="Solid","Tonnes",IF(F4="Liquid","Litres",IF(F4="Gas","m3","Select a fuel in column F")))</f>
        <v>Tonnes</v>
      </c>
      <c r="I4" s="43" t="s">
        <v>238</v>
      </c>
      <c r="J4" s="16">
        <f>IF(I4="IPCC Default",VLOOKUP(E4,'1A Factors'!$G$3:$Q$101,3,FALSE),IF(I4="Country specific",VLOOKUP(E4,'1A Factors'!$G$3:$Q$101,5,FALSE),""))</f>
        <v>3.3500000000000002E-2</v>
      </c>
      <c r="K4" s="16" t="str">
        <f>IF(I4="IPCC Default",VLOOKUP(E4,'1A Factors'!$G$3:$Q$101,4,FALSE),IF(I4="Country specific",VLOOKUP(E4,'1A Factors'!$G$3:$Q$101,6,FALSE),IF(AND(I4="Supplier specific",F4="Solid"),"TJ/Tonne",IF(AND(I4="Supplier specific",F4="Liquid"),"TJ/L",IF(AND(I4="Supplier specific",F4="Gas"),"TJ/m3",IF(I4="Select NCV","Select NCV Type in column K"))))))</f>
        <v>TJ/Tonne</v>
      </c>
      <c r="L4" s="16">
        <f>IF(AND(F4="Solid",G4&gt;=0),G4*J4,IF(AND(F4="Liquid",G4&gt;=0,I4="IPCC Default"),G4*VLOOKUP('DATA INPUT'!E4,'1A Factors'!$G$3:$Q$103,7,FALSE)*J4/1000,IF(AND(F4="Liquid",G4&gt;=0,I4="Country specific"),G4*J4,IF(AND(F4="Liquid",G4&gt;=0,I4="Supplier Specific"),G4*J4,IF(AND(F4="Gas",G4&gt;=0,I4="IPCC Default"),G4*VLOOKUP('DATA INPUT'!E4,'1A Factors'!$G$3:$Q$103,7,FALSE)*J4/1000,IF(AND(F4="Gas",G4&gt;=0,I4="Country Specific"),G4*J4,IF(AND(F4="Gas",G4&gt;=0,I4="Supplier Specific"),G4*J4,IF(AND(I4="Supplier specific",ISNUMBER(J4)=FALSE),"Enter Supplier specific NCV in column J","Check that consumption value or supplier specific NCV are positive non zero numbers"))))))))</f>
        <v>6.7</v>
      </c>
      <c r="M4" s="14">
        <v>2</v>
      </c>
      <c r="N4" s="16">
        <f>IF(M4=1,VLOOKUP('DATA INPUT'!E4,'1A Factors'!$G$3:$Q$103,8,FALSE),IF('DATA INPUT'!M4=2,VLOOKUP('DATA INPUT'!E4,'1A Factors'!$G$3:$Q$103,9,FALSE),IF(M4="2-Manual Input","",IF('DATA INPUT'!M4=3,"","Choose a Tier in column O"))))</f>
        <v>93331</v>
      </c>
      <c r="O4" s="16">
        <v>1</v>
      </c>
      <c r="P4" s="16">
        <f>IF(O4=1,VLOOKUP('DATA INPUT'!E4,'1A Factors'!$G$3:$Q$103,10,FALSE),"NA")</f>
        <v>1</v>
      </c>
      <c r="Q4" s="16">
        <v>1</v>
      </c>
      <c r="R4" s="62">
        <f>IF(Q4=1,VLOOKUP('DATA INPUT'!E4,'1A Factors'!$G$3:$Q$103,11,FALSE),"NA")</f>
        <v>1.5</v>
      </c>
      <c r="S4" s="15">
        <f t="shared" ref="S4:S14" si="1">IF(P4="", 0, P4)</f>
        <v>1</v>
      </c>
      <c r="T4" s="15" t="e">
        <f xml:space="preserve"> IF(#REF!="", 0,#REF!)</f>
        <v>#REF!</v>
      </c>
      <c r="U4" s="127">
        <f>IF(M4="2-Manual Input","Enter tier 2 manual emissions in this cell", IF(M4=3,"Enter tier 3 emissions in this cell",IF(N4&gt;0,L4*N4/1000,"ERROR, Check CO2 EF")))</f>
        <v>625.31770000000006</v>
      </c>
      <c r="V4" s="126">
        <f t="shared" ref="V4:V14" si="2">IF(O4=1,L4*P4/1000,IF(O4=3,"Enter Tier 3 emissions in this cell","ERROR, Check CH4 EF"))</f>
        <v>6.7000000000000002E-3</v>
      </c>
      <c r="W4" s="126">
        <f t="shared" ref="W4:W14" si="3">IF(Q4=1,L4*R4/1000,IF(Q4=3,"Enter Tier 3 emissions in this cell","ERROR, Check N2O EF"))</f>
        <v>1.005E-2</v>
      </c>
      <c r="X4" s="67"/>
      <c r="Y4" s="125"/>
      <c r="Z4" s="67"/>
      <c r="AA4" s="67"/>
      <c r="AB4" s="67"/>
      <c r="AC4" s="67"/>
    </row>
    <row r="5" spans="1:233">
      <c r="A5" s="149"/>
      <c r="B5" s="43"/>
      <c r="C5" s="59"/>
      <c r="D5" s="59" t="s">
        <v>40</v>
      </c>
      <c r="E5" s="43" t="s">
        <v>41</v>
      </c>
      <c r="F5" s="16">
        <f>VLOOKUP($E5,'1A Factors'!$G$3:$Q$101,2,FALSE)</f>
        <v>0</v>
      </c>
      <c r="G5" s="63"/>
      <c r="H5" s="16" t="str">
        <f t="shared" si="0"/>
        <v>Select a fuel in column F</v>
      </c>
      <c r="I5" s="43" t="s">
        <v>42</v>
      </c>
      <c r="J5" s="16" t="str">
        <f>IF(I5="IPCC Default",VLOOKUP(E5,'1A Factors'!$G$3:$Q$101,3,FALSE),IF(I5="Country specific",VLOOKUP(E5,'1A Factors'!$G$3:$Q$101,5,FALSE),""))</f>
        <v/>
      </c>
      <c r="K5" s="16" t="str">
        <f>IF(I5="IPCC Default",VLOOKUP(E5,'1A Factors'!$G$3:$Q$101,4,FALSE),IF(I5="Country specific",VLOOKUP(E5,'1A Factors'!$G$3:$Q$101,6,FALSE),IF(AND(I5="Supplier specific",F5="Solid"),"TJ/Tonne",IF(AND(I5="Supplier specific",F5="Liquid"),"TJ/L",IF(AND(I5="Supplier specific",F5="Gas"),"TJ/m3",IF(I5="Select NCV","Select NCV Type in column K"))))))</f>
        <v>Select NCV Type in column K</v>
      </c>
      <c r="L5" s="16" t="str">
        <f>IF(AND(F5="Solid",G5&gt;=0),G5*J5,IF(AND(F5="Liquid",G5&gt;=0,I5="IPCC Default"),G5*VLOOKUP('DATA INPUT'!E5,'1A Factors'!$G$3:$Q$103,7,FALSE)*J5/1000,IF(AND(F5="Liquid",G5&gt;=0,I5="Country specific"),G5*J5,IF(AND(F5="Liquid",G5&gt;=0,I5="Supplier Specific"),G5*J5,IF(AND(F5="Gas",G5&gt;=0,I5="IPCC Default"),G5*VLOOKUP('DATA INPUT'!E5,'1A Factors'!$G$3:$Q$103,7,FALSE)*J5/1000,IF(AND(F5="Gas",G5&gt;=0,I5="Country Specific"),G5*J5,IF(AND(F5="Gas",G5&gt;=0,I5="Supplier Specific"),G5*J5,IF(AND(I5="Supplier specific",ISNUMBER(J5)=FALSE),"Enter Supplier specific NCV in column J","Check that consumption value or supplier specific NCV are positive non zero numbers"))))))))</f>
        <v>Check that consumption value or supplier specific NCV are positive non zero numbers</v>
      </c>
      <c r="M5" s="14" t="s">
        <v>43</v>
      </c>
      <c r="N5" s="16" t="str">
        <f>IF(M5=1,VLOOKUP('DATA INPUT'!E5,'1A Factors'!$G$3:$Q$103,8,FALSE),IF('DATA INPUT'!M5=2,VLOOKUP('DATA INPUT'!E5,'1A Factors'!$G$3:$Q$103,9,FALSE),IF(M5="2-Manual Input","",IF('DATA INPUT'!M5=3,"","Choose a Tier in column O"))))</f>
        <v>Choose a Tier in column O</v>
      </c>
      <c r="O5" s="16">
        <v>1</v>
      </c>
      <c r="P5" s="16">
        <f>IF(O5=1,VLOOKUP('DATA INPUT'!E5,'1A Factors'!$G$3:$Q$103,10,FALSE),"NA")</f>
        <v>0</v>
      </c>
      <c r="Q5" s="16">
        <v>1</v>
      </c>
      <c r="R5" s="62">
        <f>IF(Q5=1,VLOOKUP('DATA INPUT'!E5,'1A Factors'!$G$3:$Q$103,11,FALSE),"NA")</f>
        <v>0</v>
      </c>
      <c r="S5" s="15">
        <f t="shared" si="1"/>
        <v>0</v>
      </c>
      <c r="T5" s="15" t="e">
        <f xml:space="preserve"> IF(#REF!="", 0,#REF!)</f>
        <v>#REF!</v>
      </c>
      <c r="U5" s="127" t="e">
        <f t="shared" ref="U5:U27" si="4">IF(M5="2-Manual Input","Enter tier 2 manual emissions in this cell", IF(M5=3,"Enter tier 3 emissions in this cell",IF(N5&gt;0,L5*N5/1000,"ERROR, Check CO2 EF")))</f>
        <v>#VALUE!</v>
      </c>
      <c r="V5" s="126" t="e">
        <f t="shared" si="2"/>
        <v>#VALUE!</v>
      </c>
      <c r="W5" s="126" t="e">
        <f t="shared" si="3"/>
        <v>#VALUE!</v>
      </c>
      <c r="X5" s="67"/>
      <c r="Y5" s="125"/>
      <c r="Z5" s="67"/>
      <c r="AA5" s="67"/>
      <c r="AB5" s="67"/>
    </row>
    <row r="6" spans="1:233">
      <c r="A6" s="149"/>
      <c r="B6" s="43"/>
      <c r="C6" s="59"/>
      <c r="D6" s="59" t="s">
        <v>40</v>
      </c>
      <c r="E6" s="43" t="s">
        <v>41</v>
      </c>
      <c r="F6" s="16">
        <f>VLOOKUP($E6,'1A Factors'!$G$3:$Q$101,2,FALSE)</f>
        <v>0</v>
      </c>
      <c r="G6" s="63"/>
      <c r="H6" s="16" t="str">
        <f t="shared" si="0"/>
        <v>Select a fuel in column F</v>
      </c>
      <c r="I6" s="43" t="s">
        <v>42</v>
      </c>
      <c r="J6" s="16" t="str">
        <f>IF(I6="IPCC Default",VLOOKUP(E6,'1A Factors'!$G$3:$Q$101,3,FALSE),IF(I6="Country specific",VLOOKUP(E6,'1A Factors'!$G$3:$Q$101,5,FALSE),""))</f>
        <v/>
      </c>
      <c r="K6" s="16" t="str">
        <f>IF(I6="IPCC Default",VLOOKUP(E6,'1A Factors'!$G$3:$Q$101,4,FALSE),IF(I6="Country specific",VLOOKUP(E6,'1A Factors'!$G$3:$Q$101,6,FALSE),IF(AND(I6="Supplier specific",F6="Solid"),"TJ/Tonne",IF(AND(I6="Supplier specific",F6="Liquid"),"TJ/L",IF(AND(I6="Supplier specific",F6="Gas"),"TJ/m3",IF(I6="Select NCV","Select NCV Type in column K"))))))</f>
        <v>Select NCV Type in column K</v>
      </c>
      <c r="L6" s="16" t="str">
        <f>IF(AND(F6="Solid",G6&gt;=0),G6*J6,IF(AND(F6="Liquid",G6&gt;=0,I6="IPCC Default"),G6*VLOOKUP('DATA INPUT'!E6,'1A Factors'!$G$3:$Q$103,7,FALSE)*J6/1000,IF(AND(F6="Liquid",G6&gt;=0,I6="Country specific"),G6*J6,IF(AND(F6="Liquid",G6&gt;=0,I6="Supplier Specific"),G6*J6,IF(AND(F6="Gas",G6&gt;=0,I6="IPCC Default"),G6*VLOOKUP('DATA INPUT'!E6,'1A Factors'!$G$3:$Q$103,7,FALSE)*J6/1000,IF(AND(F6="Gas",G6&gt;=0,I6="Country Specific"),G6*J6,IF(AND(F6="Gas",G6&gt;=0,I6="Supplier Specific"),G6*J6,IF(AND(I6="Supplier specific",ISNUMBER(J6)=FALSE),"Enter Supplier specific NCV in column J","Check that consumption value or supplier specific NCV are positive non zero numbers"))))))))</f>
        <v>Check that consumption value or supplier specific NCV are positive non zero numbers</v>
      </c>
      <c r="M6" s="14" t="s">
        <v>43</v>
      </c>
      <c r="N6" s="16" t="str">
        <f>IF(M6=1,VLOOKUP('DATA INPUT'!E6,'1A Factors'!$G$3:$Q$103,8,FALSE),IF('DATA INPUT'!M6=2,VLOOKUP('DATA INPUT'!E6,'1A Factors'!$G$3:$Q$103,9,FALSE),IF(M6="2-Manual Input","",IF('DATA INPUT'!M6=3,"","Choose a Tier in column O"))))</f>
        <v>Choose a Tier in column O</v>
      </c>
      <c r="O6" s="16">
        <v>1</v>
      </c>
      <c r="P6" s="16">
        <f>IF(O6=1,VLOOKUP('DATA INPUT'!E6,'1A Factors'!$G$3:$Q$103,10,FALSE),"NA")</f>
        <v>0</v>
      </c>
      <c r="Q6" s="16">
        <v>1</v>
      </c>
      <c r="R6" s="62">
        <f>IF(Q6=1,VLOOKUP('DATA INPUT'!E6,'1A Factors'!$G$3:$Q$103,11,FALSE),"NA")</f>
        <v>0</v>
      </c>
      <c r="S6" s="15">
        <f t="shared" si="1"/>
        <v>0</v>
      </c>
      <c r="T6" s="15" t="e">
        <f xml:space="preserve"> IF(#REF!="", 0,#REF!)</f>
        <v>#REF!</v>
      </c>
      <c r="U6" s="127" t="e">
        <f t="shared" si="4"/>
        <v>#VALUE!</v>
      </c>
      <c r="V6" s="126" t="e">
        <f t="shared" si="2"/>
        <v>#VALUE!</v>
      </c>
      <c r="W6" s="126" t="e">
        <f t="shared" si="3"/>
        <v>#VALUE!</v>
      </c>
      <c r="X6" s="67"/>
      <c r="Y6" s="125"/>
      <c r="Z6" s="67"/>
      <c r="AA6" s="67"/>
      <c r="AB6" s="67"/>
    </row>
    <row r="7" spans="1:233">
      <c r="A7" s="149"/>
      <c r="B7" s="43"/>
      <c r="C7" s="59"/>
      <c r="D7" s="59" t="s">
        <v>40</v>
      </c>
      <c r="E7" s="43" t="s">
        <v>41</v>
      </c>
      <c r="F7" s="16">
        <f>VLOOKUP($E7,'1A Factors'!$G$3:$Q$101,2,FALSE)</f>
        <v>0</v>
      </c>
      <c r="G7" s="63"/>
      <c r="H7" s="16" t="str">
        <f t="shared" si="0"/>
        <v>Select a fuel in column F</v>
      </c>
      <c r="I7" s="43" t="s">
        <v>42</v>
      </c>
      <c r="J7" s="16" t="str">
        <f>IF(I7="IPCC Default",VLOOKUP(E7,'1A Factors'!$G$3:$Q$101,3,FALSE),IF(I7="Country specific",VLOOKUP(E7,'1A Factors'!$G$3:$Q$101,5,FALSE),""))</f>
        <v/>
      </c>
      <c r="K7" s="16" t="str">
        <f>IF(I7="IPCC Default",VLOOKUP(E7,'1A Factors'!$G$3:$Q$101,4,FALSE),IF(I7="Country specific",VLOOKUP(E7,'1A Factors'!$G$3:$Q$101,6,FALSE),IF(AND(I7="Supplier specific",F7="Solid"),"TJ/Tonne",IF(AND(I7="Supplier specific",F7="Liquid"),"TJ/L",IF(AND(I7="Supplier specific",F7="Gas"),"TJ/m3",IF(I7="Select NCV","Select NCV Type in column K"))))))</f>
        <v>Select NCV Type in column K</v>
      </c>
      <c r="L7" s="16" t="str">
        <f>IF(AND(F7="Solid",G7&gt;=0),G7*J7,IF(AND(F7="Liquid",G7&gt;=0,I7="IPCC Default"),G7*VLOOKUP('DATA INPUT'!E7,'1A Factors'!$G$3:$Q$103,7,FALSE)*J7/1000,IF(AND(F7="Liquid",G7&gt;=0,I7="Country specific"),G7*J7,IF(AND(F7="Liquid",G7&gt;=0,I7="Supplier Specific"),G7*J7,IF(AND(F7="Gas",G7&gt;=0,I7="IPCC Default"),G7*VLOOKUP('DATA INPUT'!E7,'1A Factors'!$G$3:$Q$103,7,FALSE)*J7/1000,IF(AND(F7="Gas",G7&gt;=0,I7="Country Specific"),G7*J7,IF(AND(F7="Gas",G7&gt;=0,I7="Supplier Specific"),G7*J7,IF(AND(I7="Supplier specific",ISNUMBER(J7)=FALSE),"Enter Supplier specific NCV in column J","Check that consumption value or supplier specific NCV are positive non zero numbers"))))))))</f>
        <v>Check that consumption value or supplier specific NCV are positive non zero numbers</v>
      </c>
      <c r="M7" s="14" t="s">
        <v>43</v>
      </c>
      <c r="N7" s="16" t="str">
        <f>IF(M7=1,VLOOKUP('DATA INPUT'!E7,'1A Factors'!$G$3:$Q$103,8,FALSE),IF('DATA INPUT'!M7=2,VLOOKUP('DATA INPUT'!E7,'1A Factors'!$G$3:$Q$103,9,FALSE),IF(M7="2-Manual Input","",IF('DATA INPUT'!M7=3,"","Choose a Tier in column O"))))</f>
        <v>Choose a Tier in column O</v>
      </c>
      <c r="O7" s="16">
        <v>1</v>
      </c>
      <c r="P7" s="16">
        <f>IF(O7=1,VLOOKUP('DATA INPUT'!E7,'1A Factors'!$G$3:$Q$103,10,FALSE),"NA")</f>
        <v>0</v>
      </c>
      <c r="Q7" s="16">
        <v>1</v>
      </c>
      <c r="R7" s="62">
        <f>IF(Q7=1,VLOOKUP('DATA INPUT'!E7,'1A Factors'!$G$3:$Q$103,11,FALSE),"NA")</f>
        <v>0</v>
      </c>
      <c r="S7" s="15">
        <f t="shared" si="1"/>
        <v>0</v>
      </c>
      <c r="T7" s="15" t="e">
        <f xml:space="preserve"> IF(#REF!="", 0,#REF!)</f>
        <v>#REF!</v>
      </c>
      <c r="U7" s="127" t="e">
        <f t="shared" si="4"/>
        <v>#VALUE!</v>
      </c>
      <c r="V7" s="126" t="e">
        <f t="shared" si="2"/>
        <v>#VALUE!</v>
      </c>
      <c r="W7" s="126" t="e">
        <f t="shared" si="3"/>
        <v>#VALUE!</v>
      </c>
      <c r="X7" s="67"/>
      <c r="Y7" s="125"/>
      <c r="Z7" s="67"/>
      <c r="AA7" s="67"/>
      <c r="AB7" s="67"/>
    </row>
    <row r="8" spans="1:233">
      <c r="A8" s="149"/>
      <c r="B8" s="43"/>
      <c r="C8" s="59"/>
      <c r="D8" s="59" t="s">
        <v>40</v>
      </c>
      <c r="E8" s="43" t="s">
        <v>41</v>
      </c>
      <c r="F8" s="16">
        <f>VLOOKUP($E8,'1A Factors'!$G$3:$Q$101,2,FALSE)</f>
        <v>0</v>
      </c>
      <c r="G8" s="63"/>
      <c r="H8" s="16" t="str">
        <f t="shared" si="0"/>
        <v>Select a fuel in column F</v>
      </c>
      <c r="I8" s="43" t="s">
        <v>42</v>
      </c>
      <c r="J8" s="16" t="str">
        <f>IF(I8="IPCC Default",VLOOKUP(E8,'1A Factors'!$G$3:$Q$101,3,FALSE),IF(I8="Country specific",VLOOKUP(E8,'1A Factors'!$G$3:$Q$101,5,FALSE),""))</f>
        <v/>
      </c>
      <c r="K8" s="16" t="str">
        <f>IF(I8="IPCC Default",VLOOKUP(E8,'1A Factors'!$G$3:$Q$101,4,FALSE),IF(I8="Country specific",VLOOKUP(E8,'1A Factors'!$G$3:$Q$101,6,FALSE),IF(AND(I8="Supplier specific",F8="Solid"),"TJ/Tonne",IF(AND(I8="Supplier specific",F8="Liquid"),"TJ/L",IF(AND(I8="Supplier specific",F8="Gas"),"TJ/m3",IF(I8="Select NCV","Select NCV Type in column K"))))))</f>
        <v>Select NCV Type in column K</v>
      </c>
      <c r="L8" s="16" t="str">
        <f>IF(AND(F8="Solid",G8&gt;=0),G8*J8,IF(AND(F8="Liquid",G8&gt;=0,I8="IPCC Default"),G8*VLOOKUP('DATA INPUT'!E8,'1A Factors'!$G$3:$Q$103,7,FALSE)*J8/1000,IF(AND(F8="Liquid",G8&gt;=0,I8="Country specific"),G8*J8,IF(AND(F8="Liquid",G8&gt;=0,I8="Supplier Specific"),G8*J8,IF(AND(F8="Gas",G8&gt;=0,I8="IPCC Default"),G8*VLOOKUP('DATA INPUT'!E8,'1A Factors'!$G$3:$Q$103,7,FALSE)*J8/1000,IF(AND(F8="Gas",G8&gt;=0,I8="Country Specific"),G8*J8,IF(AND(F8="Gas",G8&gt;=0,I8="Supplier Specific"),G8*J8,IF(AND(I8="Supplier specific",ISNUMBER(J8)=FALSE),"Enter Supplier specific NCV in column J","Check that consumption value or supplier specific NCV are positive non zero numbers"))))))))</f>
        <v>Check that consumption value or supplier specific NCV are positive non zero numbers</v>
      </c>
      <c r="M8" s="14" t="s">
        <v>43</v>
      </c>
      <c r="N8" s="16" t="str">
        <f>IF(M8=1,VLOOKUP('DATA INPUT'!E8,'1A Factors'!$G$3:$Q$103,8,FALSE),IF('DATA INPUT'!M8=2,VLOOKUP('DATA INPUT'!E8,'1A Factors'!$G$3:$Q$103,9,FALSE),IF(M8="2-Manual Input","",IF('DATA INPUT'!M8=3,"","Choose a Tier in column O"))))</f>
        <v>Choose a Tier in column O</v>
      </c>
      <c r="O8" s="16">
        <v>1</v>
      </c>
      <c r="P8" s="16">
        <f>IF(O8=1,VLOOKUP('DATA INPUT'!E8,'1A Factors'!$G$3:$Q$103,10,FALSE),"NA")</f>
        <v>0</v>
      </c>
      <c r="Q8" s="16">
        <v>1</v>
      </c>
      <c r="R8" s="62">
        <f>IF(Q8=1,VLOOKUP('DATA INPUT'!E8,'1A Factors'!$G$3:$Q$103,11,FALSE),"NA")</f>
        <v>0</v>
      </c>
      <c r="S8" s="15">
        <f t="shared" si="1"/>
        <v>0</v>
      </c>
      <c r="T8" s="15" t="e">
        <f xml:space="preserve"> IF(#REF!="", 0,#REF!)</f>
        <v>#REF!</v>
      </c>
      <c r="U8" s="127" t="e">
        <f t="shared" si="4"/>
        <v>#VALUE!</v>
      </c>
      <c r="V8" s="126" t="e">
        <f t="shared" si="2"/>
        <v>#VALUE!</v>
      </c>
      <c r="W8" s="126" t="e">
        <f t="shared" si="3"/>
        <v>#VALUE!</v>
      </c>
      <c r="X8" s="67"/>
      <c r="Y8" s="125"/>
      <c r="Z8" s="67"/>
      <c r="AA8" s="67"/>
      <c r="AB8" s="67"/>
    </row>
    <row r="9" spans="1:233">
      <c r="A9" s="149"/>
      <c r="B9" s="43"/>
      <c r="C9" s="59"/>
      <c r="D9" s="59" t="s">
        <v>40</v>
      </c>
      <c r="E9" s="43" t="s">
        <v>41</v>
      </c>
      <c r="F9" s="16">
        <f>VLOOKUP($E9,'1A Factors'!$G$3:$Q$101,2,FALSE)</f>
        <v>0</v>
      </c>
      <c r="G9" s="63"/>
      <c r="H9" s="16" t="str">
        <f t="shared" si="0"/>
        <v>Select a fuel in column F</v>
      </c>
      <c r="I9" s="43" t="s">
        <v>42</v>
      </c>
      <c r="J9" s="16" t="str">
        <f>IF(I9="IPCC Default",VLOOKUP(E9,'1A Factors'!$G$3:$Q$101,3,FALSE),IF(I9="Country specific",VLOOKUP(E9,'1A Factors'!$G$3:$Q$101,5,FALSE),""))</f>
        <v/>
      </c>
      <c r="K9" s="16" t="str">
        <f>IF(I9="IPCC Default",VLOOKUP(E9,'1A Factors'!$G$3:$Q$101,4,FALSE),IF(I9="Country specific",VLOOKUP(E9,'1A Factors'!$G$3:$Q$101,6,FALSE),IF(AND(I9="Supplier specific",F9="Solid"),"TJ/Tonne",IF(AND(I9="Supplier specific",F9="Liquid"),"TJ/L",IF(AND(I9="Supplier specific",F9="Gas"),"TJ/m3",IF(I9="Select NCV","Select NCV Type in column K"))))))</f>
        <v>Select NCV Type in column K</v>
      </c>
      <c r="L9" s="16" t="str">
        <f>IF(AND(F9="Solid",G9&gt;=0),G9*J9,IF(AND(F9="Liquid",G9&gt;=0,I9="IPCC Default"),G9*VLOOKUP('DATA INPUT'!E9,'1A Factors'!$G$3:$Q$103,7,FALSE)*J9/1000,IF(AND(F9="Liquid",G9&gt;=0,I9="Country specific"),G9*J9,IF(AND(F9="Liquid",G9&gt;=0,I9="Supplier Specific"),G9*J9,IF(AND(F9="Gas",G9&gt;=0,I9="IPCC Default"),G9*VLOOKUP('DATA INPUT'!E9,'1A Factors'!$G$3:$Q$103,7,FALSE)*J9/1000,IF(AND(F9="Gas",G9&gt;=0,I9="Country Specific"),G9*J9,IF(AND(F9="Gas",G9&gt;=0,I9="Supplier Specific"),G9*J9,IF(AND(I9="Supplier specific",ISNUMBER(J9)=FALSE),"Enter Supplier specific NCV in column J","Check that consumption value or supplier specific NCV are positive non zero numbers"))))))))</f>
        <v>Check that consumption value or supplier specific NCV are positive non zero numbers</v>
      </c>
      <c r="M9" s="14" t="s">
        <v>43</v>
      </c>
      <c r="N9" s="16" t="str">
        <f>IF(M9=1,VLOOKUP('DATA INPUT'!E9,'1A Factors'!$G$3:$Q$103,8,FALSE),IF('DATA INPUT'!M9=2,VLOOKUP('DATA INPUT'!E9,'1A Factors'!$G$3:$Q$103,9,FALSE),IF(M9="2-Manual Input","",IF('DATA INPUT'!M9=3,"","Choose a Tier in column O"))))</f>
        <v>Choose a Tier in column O</v>
      </c>
      <c r="O9" s="16">
        <v>1</v>
      </c>
      <c r="P9" s="16">
        <f>IF(O9=1,VLOOKUP('DATA INPUT'!E9,'1A Factors'!$G$3:$Q$103,10,FALSE),"NA")</f>
        <v>0</v>
      </c>
      <c r="Q9" s="16">
        <v>1</v>
      </c>
      <c r="R9" s="62">
        <f>IF(Q9=1,VLOOKUP('DATA INPUT'!E9,'1A Factors'!$G$3:$Q$103,11,FALSE),"NA")</f>
        <v>0</v>
      </c>
      <c r="S9" s="15">
        <f t="shared" si="1"/>
        <v>0</v>
      </c>
      <c r="T9" s="15" t="e">
        <f xml:space="preserve"> IF(#REF!="", 0,#REF!)</f>
        <v>#REF!</v>
      </c>
      <c r="U9" s="127" t="e">
        <f>IF(M9="2-Manual Input","Enter tier 2 manual emissions in this cell", IF(M9=3,"Enter tier 3 emissions in this cell",IF(N9&gt;0,L9*N9/1000,"ERROR, Check CO2 EF")))</f>
        <v>#VALUE!</v>
      </c>
      <c r="V9" s="126" t="e">
        <f t="shared" si="2"/>
        <v>#VALUE!</v>
      </c>
      <c r="W9" s="126" t="e">
        <f t="shared" si="3"/>
        <v>#VALUE!</v>
      </c>
      <c r="X9" s="67"/>
      <c r="Y9" s="125"/>
      <c r="Z9" s="67"/>
      <c r="AA9" s="67"/>
      <c r="AB9" s="67"/>
    </row>
    <row r="10" spans="1:233">
      <c r="A10" s="149"/>
      <c r="B10" s="43"/>
      <c r="C10" s="59"/>
      <c r="D10" s="59" t="s">
        <v>40</v>
      </c>
      <c r="E10" s="43" t="s">
        <v>41</v>
      </c>
      <c r="F10" s="16">
        <f>VLOOKUP($E10,'1A Factors'!$G$3:$Q$101,2,FALSE)</f>
        <v>0</v>
      </c>
      <c r="G10" s="63"/>
      <c r="H10" s="16" t="str">
        <f t="shared" si="0"/>
        <v>Select a fuel in column F</v>
      </c>
      <c r="I10" s="43" t="s">
        <v>42</v>
      </c>
      <c r="J10" s="16" t="str">
        <f>IF(I10="IPCC Default",VLOOKUP(E10,'1A Factors'!$G$3:$Q$101,3,FALSE),IF(I10="Country specific",VLOOKUP(E10,'1A Factors'!$G$3:$Q$101,5,FALSE),""))</f>
        <v/>
      </c>
      <c r="K10" s="16" t="str">
        <f>IF(I10="IPCC Default",VLOOKUP(E10,'1A Factors'!$G$3:$Q$101,4,FALSE),IF(I10="Country specific",VLOOKUP(E10,'1A Factors'!$G$3:$Q$101,6,FALSE),IF(AND(I10="Supplier specific",F10="Solid"),"TJ/Tonne",IF(AND(I10="Supplier specific",F10="Liquid"),"TJ/L",IF(AND(I10="Supplier specific",F10="Gas"),"TJ/m3",IF(I10="Select NCV","Select NCV Type in column K"))))))</f>
        <v>Select NCV Type in column K</v>
      </c>
      <c r="L10" s="16" t="str">
        <f>IF(AND(F10="Solid",G10&gt;=0),G10*J10,IF(AND(F10="Liquid",G10&gt;=0,I10="IPCC Default"),G10*VLOOKUP('DATA INPUT'!E10,'1A Factors'!$G$3:$Q$103,7,FALSE)*J10/1000,IF(AND(F10="Liquid",G10&gt;=0,I10="Country specific"),G10*J10,IF(AND(F10="Liquid",G10&gt;=0,I10="Supplier Specific"),G10*J10,IF(AND(F10="Gas",G10&gt;=0,I10="IPCC Default"),G10*VLOOKUP('DATA INPUT'!E10,'1A Factors'!$G$3:$Q$103,7,FALSE)*J10/1000,IF(AND(F10="Gas",G10&gt;=0,I10="Country Specific"),G10*J10,IF(AND(F10="Gas",G10&gt;=0,I10="Supplier Specific"),G10*J10,IF(AND(I10="Supplier specific",ISNUMBER(J10)=FALSE),"Enter Supplier specific NCV in column J","Check that consumption value or supplier specific NCV are positive non zero numbers"))))))))</f>
        <v>Check that consumption value or supplier specific NCV are positive non zero numbers</v>
      </c>
      <c r="M10" s="14" t="s">
        <v>43</v>
      </c>
      <c r="N10" s="16" t="str">
        <f>IF(M10=1,VLOOKUP('DATA INPUT'!E10,'1A Factors'!$G$3:$Q$103,8,FALSE),IF('DATA INPUT'!M10=2,VLOOKUP('DATA INPUT'!E10,'1A Factors'!$G$3:$Q$103,9,FALSE),IF(M10="2-Manual Input","",IF('DATA INPUT'!M10=3,"","Choose a Tier in column O"))))</f>
        <v>Choose a Tier in column O</v>
      </c>
      <c r="O10" s="16">
        <v>1</v>
      </c>
      <c r="P10" s="16">
        <f>IF(O10=1,VLOOKUP('DATA INPUT'!E10,'1A Factors'!$G$3:$Q$103,10,FALSE),"NA")</f>
        <v>0</v>
      </c>
      <c r="Q10" s="16">
        <v>1</v>
      </c>
      <c r="R10" s="62">
        <f>IF(Q10=1,VLOOKUP('DATA INPUT'!E10,'1A Factors'!$G$3:$Q$103,11,FALSE),"NA")</f>
        <v>0</v>
      </c>
      <c r="S10" s="15">
        <f t="shared" si="1"/>
        <v>0</v>
      </c>
      <c r="T10" s="15" t="e">
        <f xml:space="preserve"> IF(#REF!="", 0,#REF!)</f>
        <v>#REF!</v>
      </c>
      <c r="U10" s="127" t="e">
        <f t="shared" si="4"/>
        <v>#VALUE!</v>
      </c>
      <c r="V10" s="126" t="e">
        <f t="shared" si="2"/>
        <v>#VALUE!</v>
      </c>
      <c r="W10" s="126" t="e">
        <f t="shared" si="3"/>
        <v>#VALUE!</v>
      </c>
      <c r="X10" s="67"/>
      <c r="Y10" s="125"/>
      <c r="Z10" s="67"/>
      <c r="AA10" s="67"/>
      <c r="AB10" s="67"/>
    </row>
    <row r="11" spans="1:233">
      <c r="A11" s="149"/>
      <c r="B11" s="43"/>
      <c r="C11" s="59"/>
      <c r="D11" s="59" t="s">
        <v>40</v>
      </c>
      <c r="E11" s="43" t="s">
        <v>41</v>
      </c>
      <c r="F11" s="16">
        <f>VLOOKUP($E11,'1A Factors'!$G$3:$Q$101,2,FALSE)</f>
        <v>0</v>
      </c>
      <c r="G11" s="63"/>
      <c r="H11" s="16" t="str">
        <f t="shared" si="0"/>
        <v>Select a fuel in column F</v>
      </c>
      <c r="I11" s="43" t="s">
        <v>42</v>
      </c>
      <c r="J11" s="16" t="str">
        <f>IF(I11="IPCC Default",VLOOKUP(E11,'1A Factors'!$G$3:$Q$101,3,FALSE),IF(I11="Country specific",VLOOKUP(E11,'1A Factors'!$G$3:$Q$101,5,FALSE),""))</f>
        <v/>
      </c>
      <c r="K11" s="16" t="str">
        <f>IF(I11="IPCC Default",VLOOKUP(E11,'1A Factors'!$G$3:$Q$101,4,FALSE),IF(I11="Country specific",VLOOKUP(E11,'1A Factors'!$G$3:$Q$101,6,FALSE),IF(AND(I11="Supplier specific",F11="Solid"),"TJ/Tonne",IF(AND(I11="Supplier specific",F11="Liquid"),"TJ/L",IF(AND(I11="Supplier specific",F11="Gas"),"TJ/m3",IF(I11="Select NCV","Select NCV Type in column K"))))))</f>
        <v>Select NCV Type in column K</v>
      </c>
      <c r="L11" s="16" t="str">
        <f>IF(AND(F11="Solid",G11&gt;=0),G11*J11,IF(AND(F11="Liquid",G11&gt;=0,I11="IPCC Default"),G11*VLOOKUP('DATA INPUT'!E11,'1A Factors'!$G$3:$Q$103,7,FALSE)*J11/1000,IF(AND(F11="Liquid",G11&gt;=0,I11="Country specific"),G11*J11,IF(AND(F11="Liquid",G11&gt;=0,I11="Supplier Specific"),G11*J11,IF(AND(F11="Gas",G11&gt;=0,I11="IPCC Default"),G11*VLOOKUP('DATA INPUT'!E11,'1A Factors'!$G$3:$Q$103,7,FALSE)*J11/1000,IF(AND(F11="Gas",G11&gt;=0,I11="Country Specific"),G11*J11,IF(AND(F11="Gas",G11&gt;=0,I11="Supplier Specific"),G11*J11,IF(AND(I11="Supplier specific",ISNUMBER(J11)=FALSE),"Enter Supplier specific NCV in column J","Check that consumption value or supplier specific NCV are positive non zero numbers"))))))))</f>
        <v>Check that consumption value or supplier specific NCV are positive non zero numbers</v>
      </c>
      <c r="M11" s="14" t="s">
        <v>43</v>
      </c>
      <c r="N11" s="16" t="str">
        <f>IF(M11=1,VLOOKUP('DATA INPUT'!E11,'1A Factors'!$G$3:$Q$103,8,FALSE),IF('DATA INPUT'!M11=2,VLOOKUP('DATA INPUT'!E11,'1A Factors'!$G$3:$Q$103,9,FALSE),IF(M11="2-Manual Input","",IF('DATA INPUT'!M11=3,"","Choose a Tier in column O"))))</f>
        <v>Choose a Tier in column O</v>
      </c>
      <c r="O11" s="16">
        <v>1</v>
      </c>
      <c r="P11" s="16">
        <f>IF(O11=1,VLOOKUP('DATA INPUT'!E11,'1A Factors'!$G$3:$Q$103,10,FALSE),"NA")</f>
        <v>0</v>
      </c>
      <c r="Q11" s="16">
        <v>1</v>
      </c>
      <c r="R11" s="62">
        <f>IF(Q11=1,VLOOKUP('DATA INPUT'!E11,'1A Factors'!$G$3:$Q$103,11,FALSE),"NA")</f>
        <v>0</v>
      </c>
      <c r="S11" s="15">
        <f t="shared" si="1"/>
        <v>0</v>
      </c>
      <c r="T11" s="15" t="e">
        <f xml:space="preserve"> IF(#REF!="", 0,#REF!)</f>
        <v>#REF!</v>
      </c>
      <c r="U11" s="127" t="e">
        <f t="shared" si="4"/>
        <v>#VALUE!</v>
      </c>
      <c r="V11" s="126" t="e">
        <f t="shared" si="2"/>
        <v>#VALUE!</v>
      </c>
      <c r="W11" s="126" t="e">
        <f t="shared" si="3"/>
        <v>#VALUE!</v>
      </c>
      <c r="X11" s="67"/>
      <c r="Y11" s="125"/>
      <c r="Z11" s="67"/>
      <c r="AA11" s="67"/>
      <c r="AB11" s="67"/>
    </row>
    <row r="12" spans="1:233">
      <c r="A12" s="149"/>
      <c r="B12" s="43"/>
      <c r="C12" s="59"/>
      <c r="D12" s="59" t="s">
        <v>40</v>
      </c>
      <c r="E12" s="43" t="s">
        <v>41</v>
      </c>
      <c r="F12" s="16">
        <f>VLOOKUP($E12,'1A Factors'!$G$3:$Q$101,2,FALSE)</f>
        <v>0</v>
      </c>
      <c r="G12" s="63"/>
      <c r="H12" s="16" t="str">
        <f t="shared" si="0"/>
        <v>Select a fuel in column F</v>
      </c>
      <c r="I12" s="43" t="s">
        <v>42</v>
      </c>
      <c r="J12" s="16" t="str">
        <f>IF(I12="IPCC Default",VLOOKUP(E12,'1A Factors'!$G$3:$Q$101,3,FALSE),IF(I12="Country specific",VLOOKUP(E12,'1A Factors'!$G$3:$Q$101,5,FALSE),""))</f>
        <v/>
      </c>
      <c r="K12" s="16" t="str">
        <f>IF(I12="IPCC Default",VLOOKUP(E12,'1A Factors'!$G$3:$Q$101,4,FALSE),IF(I12="Country specific",VLOOKUP(E12,'1A Factors'!$G$3:$Q$101,6,FALSE),IF(AND(I12="Supplier specific",F12="Solid"),"TJ/Tonne",IF(AND(I12="Supplier specific",F12="Liquid"),"TJ/L",IF(AND(I12="Supplier specific",F12="Gas"),"TJ/m3",IF(I12="Select NCV","Select NCV Type in column K"))))))</f>
        <v>Select NCV Type in column K</v>
      </c>
      <c r="L12" s="16" t="str">
        <f>IF(AND(F12="Solid",G12&gt;=0),G12*J12,IF(AND(F12="Liquid",G12&gt;=0,I12="IPCC Default"),G12*VLOOKUP('DATA INPUT'!E12,'1A Factors'!$G$3:$Q$103,7,FALSE)*J12/1000,IF(AND(F12="Liquid",G12&gt;=0,I12="Country specific"),G12*J12,IF(AND(F12="Liquid",G12&gt;=0,I12="Supplier Specific"),G12*J12,IF(AND(F12="Gas",G12&gt;=0,I12="IPCC Default"),G12*VLOOKUP('DATA INPUT'!E12,'1A Factors'!$G$3:$Q$103,7,FALSE)*J12/1000,IF(AND(F12="Gas",G12&gt;=0,I12="Country Specific"),G12*J12,IF(AND(F12="Gas",G12&gt;=0,I12="Supplier Specific"),G12*J12,IF(AND(I12="Supplier specific",ISNUMBER(J12)=FALSE),"Enter Supplier specific NCV in column J","Check that consumption value or supplier specific NCV are positive non zero numbers"))))))))</f>
        <v>Check that consumption value or supplier specific NCV are positive non zero numbers</v>
      </c>
      <c r="M12" s="14" t="s">
        <v>43</v>
      </c>
      <c r="N12" s="16" t="str">
        <f>IF(M12=1,VLOOKUP('DATA INPUT'!E12,'1A Factors'!$G$3:$Q$103,8,FALSE),IF('DATA INPUT'!M12=2,VLOOKUP('DATA INPUT'!E12,'1A Factors'!$G$3:$Q$103,9,FALSE),IF(M12="2-Manual Input","",IF('DATA INPUT'!M12=3,"","Choose a Tier in column O"))))</f>
        <v>Choose a Tier in column O</v>
      </c>
      <c r="O12" s="16">
        <v>1</v>
      </c>
      <c r="P12" s="16">
        <f>IF(O12=1,VLOOKUP('DATA INPUT'!E12,'1A Factors'!$G$3:$Q$103,10,FALSE),"NA")</f>
        <v>0</v>
      </c>
      <c r="Q12" s="16">
        <v>1</v>
      </c>
      <c r="R12" s="62">
        <f>IF(Q12=1,VLOOKUP('DATA INPUT'!E12,'1A Factors'!$G$3:$Q$103,11,FALSE),"NA")</f>
        <v>0</v>
      </c>
      <c r="S12" s="15">
        <f t="shared" si="1"/>
        <v>0</v>
      </c>
      <c r="T12" s="15" t="e">
        <f xml:space="preserve"> IF(#REF!="", 0,#REF!)</f>
        <v>#REF!</v>
      </c>
      <c r="U12" s="127" t="e">
        <f t="shared" si="4"/>
        <v>#VALUE!</v>
      </c>
      <c r="V12" s="126" t="e">
        <f t="shared" si="2"/>
        <v>#VALUE!</v>
      </c>
      <c r="W12" s="126" t="e">
        <f t="shared" si="3"/>
        <v>#VALUE!</v>
      </c>
      <c r="Y12" s="125"/>
    </row>
    <row r="13" spans="1:233">
      <c r="A13" s="149"/>
      <c r="B13" s="43"/>
      <c r="C13" s="59"/>
      <c r="D13" s="59" t="s">
        <v>40</v>
      </c>
      <c r="E13" s="43" t="s">
        <v>41</v>
      </c>
      <c r="F13" s="16">
        <f>VLOOKUP($E13,'1A Factors'!$G$3:$Q$101,2,FALSE)</f>
        <v>0</v>
      </c>
      <c r="G13" s="63"/>
      <c r="H13" s="16" t="str">
        <f t="shared" si="0"/>
        <v>Select a fuel in column F</v>
      </c>
      <c r="I13" s="43" t="s">
        <v>42</v>
      </c>
      <c r="J13" s="16" t="str">
        <f>IF(I13="IPCC Default",VLOOKUP(E13,'1A Factors'!$G$3:$Q$101,3,FALSE),IF(I13="Country specific",VLOOKUP(E13,'1A Factors'!$G$3:$Q$101,5,FALSE),""))</f>
        <v/>
      </c>
      <c r="K13" s="16" t="str">
        <f>IF(I13="IPCC Default",VLOOKUP(E13,'1A Factors'!$G$3:$Q$101,4,FALSE),IF(I13="Country specific",VLOOKUP(E13,'1A Factors'!$G$3:$Q$101,6,FALSE),IF(AND(I13="Supplier specific",F13="Solid"),"TJ/Tonne",IF(AND(I13="Supplier specific",F13="Liquid"),"TJ/L",IF(AND(I13="Supplier specific",F13="Gas"),"TJ/m3",IF(I13="Select NCV","Select NCV Type in column K"))))))</f>
        <v>Select NCV Type in column K</v>
      </c>
      <c r="L13" s="16" t="str">
        <f>IF(AND(F13="Solid",G13&gt;=0),G13*J13,IF(AND(F13="Liquid",G13&gt;=0,I13="IPCC Default"),G13*VLOOKUP('DATA INPUT'!E13,'1A Factors'!$G$3:$Q$103,7,FALSE)*J13/1000,IF(AND(F13="Liquid",G13&gt;=0,I13="Country specific"),G13*J13,IF(AND(F13="Liquid",G13&gt;=0,I13="Supplier Specific"),G13*J13,IF(AND(F13="Gas",G13&gt;=0,I13="IPCC Default"),G13*VLOOKUP('DATA INPUT'!E13,'1A Factors'!$G$3:$Q$103,7,FALSE)*J13/1000,IF(AND(F13="Gas",G13&gt;=0,I13="Country Specific"),G13*J13,IF(AND(F13="Gas",G13&gt;=0,I13="Supplier Specific"),G13*J13,IF(AND(I13="Supplier specific",ISNUMBER(J13)=FALSE),"Enter Supplier specific NCV in column J","Check that consumption value or supplier specific NCV are positive non zero numbers"))))))))</f>
        <v>Check that consumption value or supplier specific NCV are positive non zero numbers</v>
      </c>
      <c r="M13" s="14" t="s">
        <v>43</v>
      </c>
      <c r="N13" s="16" t="str">
        <f>IF(M13=1,VLOOKUP('DATA INPUT'!E13,'1A Factors'!$G$3:$Q$103,8,FALSE),IF('DATA INPUT'!M13=2,VLOOKUP('DATA INPUT'!E13,'1A Factors'!$G$3:$Q$103,9,FALSE),IF(M13="2-Manual Input","",IF('DATA INPUT'!M13=3,"","Choose a Tier in column O"))))</f>
        <v>Choose a Tier in column O</v>
      </c>
      <c r="O13" s="16">
        <v>1</v>
      </c>
      <c r="P13" s="16">
        <f>IF(O13=1,VLOOKUP('DATA INPUT'!E13,'1A Factors'!$G$3:$Q$103,10,FALSE),"NA")</f>
        <v>0</v>
      </c>
      <c r="Q13" s="16">
        <v>1</v>
      </c>
      <c r="R13" s="62">
        <f>IF(Q13=1,VLOOKUP('DATA INPUT'!E13,'1A Factors'!$G$3:$Q$103,11,FALSE),"NA")</f>
        <v>0</v>
      </c>
      <c r="S13" s="15">
        <f t="shared" si="1"/>
        <v>0</v>
      </c>
      <c r="T13" s="15" t="e">
        <f xml:space="preserve"> IF(#REF!="", 0,#REF!)</f>
        <v>#REF!</v>
      </c>
      <c r="U13" s="127" t="e">
        <f t="shared" si="4"/>
        <v>#VALUE!</v>
      </c>
      <c r="V13" s="126" t="e">
        <f t="shared" si="2"/>
        <v>#VALUE!</v>
      </c>
      <c r="W13" s="126" t="e">
        <f t="shared" si="3"/>
        <v>#VALUE!</v>
      </c>
    </row>
    <row r="14" spans="1:233">
      <c r="A14" s="149"/>
      <c r="B14" s="43"/>
      <c r="C14" s="59"/>
      <c r="D14" s="59" t="s">
        <v>40</v>
      </c>
      <c r="E14" s="43" t="s">
        <v>41</v>
      </c>
      <c r="F14" s="16">
        <f>VLOOKUP($E14,'1A Factors'!$G$3:$Q$101,2,FALSE)</f>
        <v>0</v>
      </c>
      <c r="G14" s="63"/>
      <c r="H14" s="16" t="str">
        <f t="shared" si="0"/>
        <v>Select a fuel in column F</v>
      </c>
      <c r="I14" s="43" t="s">
        <v>42</v>
      </c>
      <c r="J14" s="16" t="str">
        <f>IF(I14="IPCC Default",VLOOKUP(E14,'1A Factors'!$G$3:$Q$101,3,FALSE),IF(I14="Country specific",VLOOKUP(E14,'1A Factors'!$G$3:$Q$101,5,FALSE),""))</f>
        <v/>
      </c>
      <c r="K14" s="16" t="str">
        <f>IF(I14="IPCC Default",VLOOKUP(E14,'1A Factors'!$G$3:$Q$101,4,FALSE),IF(I14="Country specific",VLOOKUP(E14,'1A Factors'!$G$3:$Q$101,6,FALSE),IF(AND(I14="Supplier specific",F14="Solid"),"TJ/Tonne",IF(AND(I14="Supplier specific",F14="Liquid"),"TJ/L",IF(AND(I14="Supplier specific",F14="Gas"),"TJ/m3",IF(I14="Select NCV","Select NCV Type in column K"))))))</f>
        <v>Select NCV Type in column K</v>
      </c>
      <c r="L14" s="16" t="str">
        <f>IF(AND(F14="Solid",G14&gt;=0),G14*J14,IF(AND(F14="Liquid",G14&gt;=0,I14="IPCC Default"),G14*VLOOKUP('DATA INPUT'!E14,'1A Factors'!$G$3:$Q$103,7,FALSE)*J14/1000,IF(AND(F14="Liquid",G14&gt;=0,I14="Country specific"),G14*J14,IF(AND(F14="Liquid",G14&gt;=0,I14="Supplier Specific"),G14*J14,IF(AND(F14="Gas",G14&gt;=0,I14="IPCC Default"),G14*VLOOKUP('DATA INPUT'!E14,'1A Factors'!$G$3:$Q$103,7,FALSE)*J14/1000,IF(AND(F14="Gas",G14&gt;=0,I14="Country Specific"),G14*J14,IF(AND(F14="Gas",G14&gt;=0,I14="Supplier Specific"),G14*J14,IF(AND(I14="Supplier specific",ISNUMBER(J14)=FALSE),"Enter Supplier specific NCV in column J","Check that consumption value or supplier specific NCV are positive non zero numbers"))))))))</f>
        <v>Check that consumption value or supplier specific NCV are positive non zero numbers</v>
      </c>
      <c r="M14" s="14" t="s">
        <v>43</v>
      </c>
      <c r="N14" s="16" t="str">
        <f>IF(M14=1,VLOOKUP('DATA INPUT'!E14,'1A Factors'!$G$3:$Q$103,8,FALSE),IF('DATA INPUT'!M14=2,VLOOKUP('DATA INPUT'!E14,'1A Factors'!$G$3:$Q$103,9,FALSE),IF(M14="2-Manual Input","",IF('DATA INPUT'!M14=3,"","Choose a Tier in column O"))))</f>
        <v>Choose a Tier in column O</v>
      </c>
      <c r="O14" s="16">
        <v>1</v>
      </c>
      <c r="P14" s="16">
        <f>IF(O14=1,VLOOKUP('DATA INPUT'!E14,'1A Factors'!$G$3:$Q$103,10,FALSE),"NA")</f>
        <v>0</v>
      </c>
      <c r="Q14" s="16">
        <v>1</v>
      </c>
      <c r="R14" s="62">
        <f>IF(Q14=1,VLOOKUP('DATA INPUT'!E14,'1A Factors'!$G$3:$Q$103,11,FALSE),"NA")</f>
        <v>0</v>
      </c>
      <c r="S14" s="15">
        <f t="shared" si="1"/>
        <v>0</v>
      </c>
      <c r="T14" s="15" t="e">
        <f xml:space="preserve"> IF(#REF!="", 0,#REF!)</f>
        <v>#REF!</v>
      </c>
      <c r="U14" s="127" t="e">
        <f t="shared" si="4"/>
        <v>#VALUE!</v>
      </c>
      <c r="V14" s="126" t="e">
        <f t="shared" si="2"/>
        <v>#VALUE!</v>
      </c>
      <c r="W14" s="126" t="e">
        <f t="shared" si="3"/>
        <v>#VALUE!</v>
      </c>
    </row>
    <row r="15" spans="1:233">
      <c r="A15" s="149"/>
      <c r="B15" s="43"/>
      <c r="C15" s="59"/>
      <c r="D15" s="59" t="s">
        <v>40</v>
      </c>
      <c r="E15" s="43" t="s">
        <v>41</v>
      </c>
      <c r="F15" s="16">
        <f>VLOOKUP($E15,'1A Factors'!$G$3:$Q$101,2,FALSE)</f>
        <v>0</v>
      </c>
      <c r="G15" s="63"/>
      <c r="H15" s="16" t="str">
        <f t="shared" si="0"/>
        <v>Select a fuel in column F</v>
      </c>
      <c r="I15" s="43" t="s">
        <v>42</v>
      </c>
      <c r="J15" s="16" t="str">
        <f>IF(I15="IPCC Default",VLOOKUP(E15,'1A Factors'!$G$3:$Q$101,3,FALSE),IF(I15="Country specific",VLOOKUP(E15,'1A Factors'!$G$3:$Q$101,5,FALSE),""))</f>
        <v/>
      </c>
      <c r="K15" s="16" t="str">
        <f>IF(I15="IPCC Default",VLOOKUP(E15,'1A Factors'!$G$3:$Q$101,4,FALSE),IF(I15="Country specific",VLOOKUP(E15,'1A Factors'!$G$3:$Q$101,6,FALSE),IF(AND(I15="Supplier specific",F15="Solid"),"TJ/Tonne",IF(AND(I15="Supplier specific",F15="Liquid"),"TJ/L",IF(AND(I15="Supplier specific",F15="Gas"),"TJ/m3",IF(I15="Select NCV","Select NCV Type in column K"))))))</f>
        <v>Select NCV Type in column K</v>
      </c>
      <c r="L15" s="16" t="str">
        <f>IF(AND(F15="Solid",G15&gt;=0),G15*J15,IF(AND(F15="Liquid",G15&gt;=0,I15="IPCC Default"),G15*VLOOKUP('DATA INPUT'!E15,'1A Factors'!$G$3:$Q$103,7,FALSE)*J15/1000,IF(AND(F15="Liquid",G15&gt;=0,I15="Country specific"),G15*J15,IF(AND(F15="Liquid",G15&gt;=0,I15="Supplier Specific"),G15*J15,IF(AND(F15="Gas",G15&gt;=0,I15="IPCC Default"),G15*VLOOKUP('DATA INPUT'!E15,'1A Factors'!$G$3:$Q$103,7,FALSE)*J15/1000,IF(AND(F15="Gas",G15&gt;=0,I15="Country Specific"),G15*J15,IF(AND(F15="Gas",G15&gt;=0,I15="Supplier Specific"),G15*J15,IF(AND(I15="Supplier specific",ISNUMBER(J15)=FALSE),"Enter Supplier specific NCV in column J","Check that consumption value or supplier specific NCV are positive non zero numbers"))))))))</f>
        <v>Check that consumption value or supplier specific NCV are positive non zero numbers</v>
      </c>
      <c r="M15" s="14" t="s">
        <v>43</v>
      </c>
      <c r="N15" s="16" t="str">
        <f>IF(M15=1,VLOOKUP('DATA INPUT'!E15,'1A Factors'!$G$3:$Q$103,8,FALSE),IF('DATA INPUT'!M15=2,VLOOKUP('DATA INPUT'!E15,'1A Factors'!$G$3:$Q$103,9,FALSE),IF(M15="2-Manual Input","",IF('DATA INPUT'!M15=3,"","Choose a Tier in column O"))))</f>
        <v>Choose a Tier in column O</v>
      </c>
      <c r="O15" s="16">
        <v>1</v>
      </c>
      <c r="P15" s="16">
        <f>IF(O15=1,VLOOKUP('DATA INPUT'!E15,'1A Factors'!$G$3:$Q$103,10,FALSE),"NA")</f>
        <v>0</v>
      </c>
      <c r="Q15" s="16">
        <v>1</v>
      </c>
      <c r="R15" s="62">
        <f>IF(Q15=1,VLOOKUP('DATA INPUT'!E15,'1A Factors'!$G$3:$Q$103,11,FALSE),"NA")</f>
        <v>0</v>
      </c>
      <c r="S15" s="15">
        <f t="shared" ref="S15:S27" si="5">IF(P15="", 0, P15)</f>
        <v>0</v>
      </c>
      <c r="T15" s="15" t="e">
        <f xml:space="preserve"> IF(#REF!="", 0,#REF!)</f>
        <v>#REF!</v>
      </c>
      <c r="U15" s="127" t="e">
        <f t="shared" si="4"/>
        <v>#VALUE!</v>
      </c>
      <c r="V15" s="126" t="e">
        <f t="shared" ref="V15:V27" si="6">IF(O15=1,L15*P15/1000,IF(O15=3,"Enter Tier 3 emissions in this cell","ERROR, Check CH4 EF"))</f>
        <v>#VALUE!</v>
      </c>
      <c r="W15" s="126" t="e">
        <f t="shared" ref="W15:W27" si="7">IF(Q15=1,L15*R15/1000,IF(Q15=3,"Enter Tier 3 emissions in this cell","ERROR, Check N2O EF"))</f>
        <v>#VALUE!</v>
      </c>
    </row>
    <row r="16" spans="1:233">
      <c r="A16" s="149"/>
      <c r="B16" s="43"/>
      <c r="C16" s="59"/>
      <c r="D16" s="59" t="s">
        <v>40</v>
      </c>
      <c r="E16" s="43" t="s">
        <v>41</v>
      </c>
      <c r="F16" s="16">
        <f>VLOOKUP($E16,'1A Factors'!$G$3:$Q$101,2,FALSE)</f>
        <v>0</v>
      </c>
      <c r="G16" s="63"/>
      <c r="H16" s="16" t="str">
        <f t="shared" si="0"/>
        <v>Select a fuel in column F</v>
      </c>
      <c r="I16" s="43" t="s">
        <v>42</v>
      </c>
      <c r="J16" s="16" t="str">
        <f>IF(I16="IPCC Default",VLOOKUP(E16,'1A Factors'!$G$3:$Q$101,3,FALSE),IF(I16="Country specific",VLOOKUP(E16,'1A Factors'!$G$3:$Q$101,5,FALSE),""))</f>
        <v/>
      </c>
      <c r="K16" s="16" t="str">
        <f>IF(I16="IPCC Default",VLOOKUP(E16,'1A Factors'!$G$3:$Q$101,4,FALSE),IF(I16="Country specific",VLOOKUP(E16,'1A Factors'!$G$3:$Q$101,6,FALSE),IF(AND(I16="Supplier specific",F16="Solid"),"TJ/Tonne",IF(AND(I16="Supplier specific",F16="Liquid"),"TJ/L",IF(AND(I16="Supplier specific",F16="Gas"),"TJ/m3",IF(I16="Select NCV","Select NCV Type in column K"))))))</f>
        <v>Select NCV Type in column K</v>
      </c>
      <c r="L16" s="16" t="str">
        <f>IF(AND(F16="Solid",G16&gt;=0),G16*J16,IF(AND(F16="Liquid",G16&gt;=0,I16="IPCC Default"),G16*VLOOKUP('DATA INPUT'!E16,'1A Factors'!$G$3:$Q$103,7,FALSE)*J16/1000,IF(AND(F16="Liquid",G16&gt;=0,I16="Country specific"),G16*J16,IF(AND(F16="Liquid",G16&gt;=0,I16="Supplier Specific"),G16*J16,IF(AND(F16="Gas",G16&gt;=0,I16="IPCC Default"),G16*VLOOKUP('DATA INPUT'!E16,'1A Factors'!$G$3:$Q$103,7,FALSE)*J16/1000,IF(AND(F16="Gas",G16&gt;=0,I16="Country Specific"),G16*J16,IF(AND(F16="Gas",G16&gt;=0,I16="Supplier Specific"),G16*J16,IF(AND(I16="Supplier specific",ISNUMBER(J16)=FALSE),"Enter Supplier specific NCV in column J","Check that consumption value or supplier specific NCV are positive non zero numbers"))))))))</f>
        <v>Check that consumption value or supplier specific NCV are positive non zero numbers</v>
      </c>
      <c r="M16" s="14" t="s">
        <v>43</v>
      </c>
      <c r="N16" s="16" t="str">
        <f>IF(M16=1,VLOOKUP('DATA INPUT'!E16,'1A Factors'!$G$3:$Q$103,8,FALSE),IF('DATA INPUT'!M16=2,VLOOKUP('DATA INPUT'!E16,'1A Factors'!$G$3:$Q$103,9,FALSE),IF(M16="2-Manual Input","",IF('DATA INPUT'!M16=3,"","Choose a Tier in column O"))))</f>
        <v>Choose a Tier in column O</v>
      </c>
      <c r="O16" s="16">
        <v>1</v>
      </c>
      <c r="P16" s="16">
        <f>IF(O16=1,VLOOKUP('DATA INPUT'!E16,'1A Factors'!$G$3:$Q$103,10,FALSE),"NA")</f>
        <v>0</v>
      </c>
      <c r="Q16" s="16">
        <v>1</v>
      </c>
      <c r="R16" s="62">
        <f>IF(Q16=1,VLOOKUP('DATA INPUT'!E16,'1A Factors'!$G$3:$Q$103,11,FALSE),"NA")</f>
        <v>0</v>
      </c>
      <c r="S16" s="15">
        <f t="shared" si="5"/>
        <v>0</v>
      </c>
      <c r="T16" s="15" t="e">
        <f xml:space="preserve"> IF(#REF!="", 0,#REF!)</f>
        <v>#REF!</v>
      </c>
      <c r="U16" s="127" t="e">
        <f t="shared" si="4"/>
        <v>#VALUE!</v>
      </c>
      <c r="V16" s="126" t="e">
        <f t="shared" si="6"/>
        <v>#VALUE!</v>
      </c>
      <c r="W16" s="126" t="e">
        <f t="shared" si="7"/>
        <v>#VALUE!</v>
      </c>
    </row>
    <row r="17" spans="1:233">
      <c r="A17" s="149"/>
      <c r="B17" s="43"/>
      <c r="C17" s="59"/>
      <c r="D17" s="59" t="s">
        <v>40</v>
      </c>
      <c r="E17" s="43" t="s">
        <v>41</v>
      </c>
      <c r="F17" s="16">
        <f>VLOOKUP($E17,'1A Factors'!$G$3:$Q$101,2,FALSE)</f>
        <v>0</v>
      </c>
      <c r="G17" s="63"/>
      <c r="H17" s="16" t="str">
        <f t="shared" si="0"/>
        <v>Select a fuel in column F</v>
      </c>
      <c r="I17" s="43" t="s">
        <v>42</v>
      </c>
      <c r="J17" s="16" t="str">
        <f>IF(I17="IPCC Default",VLOOKUP(E17,'1A Factors'!$G$3:$Q$101,3,FALSE),IF(I17="Country specific",VLOOKUP(E17,'1A Factors'!$G$3:$Q$101,5,FALSE),""))</f>
        <v/>
      </c>
      <c r="K17" s="16" t="str">
        <f>IF(I17="IPCC Default",VLOOKUP(E17,'1A Factors'!$G$3:$Q$101,4,FALSE),IF(I17="Country specific",VLOOKUP(E17,'1A Factors'!$G$3:$Q$101,6,FALSE),IF(AND(I17="Supplier specific",F17="Solid"),"TJ/Tonne",IF(AND(I17="Supplier specific",F17="Liquid"),"TJ/L",IF(AND(I17="Supplier specific",F17="Gas"),"TJ/m3",IF(I17="Select NCV","Select NCV Type in column K"))))))</f>
        <v>Select NCV Type in column K</v>
      </c>
      <c r="L17" s="16" t="str">
        <f>IF(AND(F17="Solid",G17&gt;=0),G17*J17,IF(AND(F17="Liquid",G17&gt;=0,I17="IPCC Default"),G17*VLOOKUP('DATA INPUT'!E17,'1A Factors'!$G$3:$Q$103,7,FALSE)*J17/1000,IF(AND(F17="Liquid",G17&gt;=0,I17="Country specific"),G17*J17,IF(AND(F17="Liquid",G17&gt;=0,I17="Supplier Specific"),G17*J17,IF(AND(F17="Gas",G17&gt;=0,I17="IPCC Default"),G17*VLOOKUP('DATA INPUT'!E17,'1A Factors'!$G$3:$Q$103,7,FALSE)*J17/1000,IF(AND(F17="Gas",G17&gt;=0,I17="Country Specific"),G17*J17,IF(AND(F17="Gas",G17&gt;=0,I17="Supplier Specific"),G17*J17,IF(AND(I17="Supplier specific",ISNUMBER(J17)=FALSE),"Enter Supplier specific NCV in column J","Check that consumption value or supplier specific NCV are positive non zero numbers"))))))))</f>
        <v>Check that consumption value or supplier specific NCV are positive non zero numbers</v>
      </c>
      <c r="M17" s="14" t="s">
        <v>43</v>
      </c>
      <c r="N17" s="16" t="str">
        <f>IF(M17=1,VLOOKUP('DATA INPUT'!E17,'1A Factors'!$G$3:$Q$103,8,FALSE),IF('DATA INPUT'!M17=2,VLOOKUP('DATA INPUT'!E17,'1A Factors'!$G$3:$Q$103,9,FALSE),IF(M17="2-Manual Input","",IF('DATA INPUT'!M17=3,"","Choose a Tier in column O"))))</f>
        <v>Choose a Tier in column O</v>
      </c>
      <c r="O17" s="16">
        <v>1</v>
      </c>
      <c r="P17" s="16">
        <f>IF(O17=1,VLOOKUP('DATA INPUT'!E17,'1A Factors'!$G$3:$Q$103,10,FALSE),"NA")</f>
        <v>0</v>
      </c>
      <c r="Q17" s="16">
        <v>1</v>
      </c>
      <c r="R17" s="62">
        <f>IF(Q17=1,VLOOKUP('DATA INPUT'!E17,'1A Factors'!$G$3:$Q$103,11,FALSE),"NA")</f>
        <v>0</v>
      </c>
      <c r="S17" s="15">
        <f t="shared" ref="S17:S25" si="8">IF(P17="", 0, P17)</f>
        <v>0</v>
      </c>
      <c r="T17" s="15" t="e">
        <f xml:space="preserve"> IF(#REF!="", 0,#REF!)</f>
        <v>#REF!</v>
      </c>
      <c r="U17" s="127" t="e">
        <f t="shared" si="4"/>
        <v>#VALUE!</v>
      </c>
      <c r="V17" s="126" t="e">
        <f t="shared" ref="V17:V25" si="9">IF(O17=1,L17*P17/1000,IF(O17=3,"Enter Tier 3 emissions in this cell","ERROR, Check CH4 EF"))</f>
        <v>#VALUE!</v>
      </c>
      <c r="W17" s="126" t="e">
        <f t="shared" ref="W17:W25" si="10">IF(Q17=1,L17*R17/1000,IF(Q17=3,"Enter Tier 3 emissions in this cell","ERROR, Check N2O EF"))</f>
        <v>#VALUE!</v>
      </c>
    </row>
    <row r="18" spans="1:233">
      <c r="A18" s="149"/>
      <c r="B18" s="43"/>
      <c r="C18" s="59"/>
      <c r="D18" s="59" t="s">
        <v>40</v>
      </c>
      <c r="E18" s="43" t="s">
        <v>41</v>
      </c>
      <c r="F18" s="16">
        <f>VLOOKUP($E18,'1A Factors'!$G$3:$Q$101,2,FALSE)</f>
        <v>0</v>
      </c>
      <c r="G18" s="63"/>
      <c r="H18" s="16" t="str">
        <f t="shared" si="0"/>
        <v>Select a fuel in column F</v>
      </c>
      <c r="I18" s="43" t="s">
        <v>42</v>
      </c>
      <c r="J18" s="16" t="str">
        <f>IF(I18="IPCC Default",VLOOKUP(E18,'1A Factors'!$G$3:$Q$101,3,FALSE),IF(I18="Country specific",VLOOKUP(E18,'1A Factors'!$G$3:$Q$101,5,FALSE),""))</f>
        <v/>
      </c>
      <c r="K18" s="16" t="str">
        <f>IF(I18="IPCC Default",VLOOKUP(E18,'1A Factors'!$G$3:$Q$101,4,FALSE),IF(I18="Country specific",VLOOKUP(E18,'1A Factors'!$G$3:$Q$101,6,FALSE),IF(AND(I18="Supplier specific",F18="Solid"),"TJ/Tonne",IF(AND(I18="Supplier specific",F18="Liquid"),"TJ/L",IF(AND(I18="Supplier specific",F18="Gas"),"TJ/m3",IF(I18="Select NCV","Select NCV Type in column K"))))))</f>
        <v>Select NCV Type in column K</v>
      </c>
      <c r="L18" s="16" t="str">
        <f>IF(AND(F18="Solid",G18&gt;=0),G18*J18,IF(AND(F18="Liquid",G18&gt;=0,I18="IPCC Default"),G18*VLOOKUP('DATA INPUT'!E18,'1A Factors'!$G$3:$Q$103,7,FALSE)*J18/1000,IF(AND(F18="Liquid",G18&gt;=0,I18="Country specific"),G18*J18,IF(AND(F18="Liquid",G18&gt;=0,I18="Supplier Specific"),G18*J18,IF(AND(F18="Gas",G18&gt;=0,I18="IPCC Default"),G18*VLOOKUP('DATA INPUT'!E18,'1A Factors'!$G$3:$Q$103,7,FALSE)*J18/1000,IF(AND(F18="Gas",G18&gt;=0,I18="Country Specific"),G18*J18,IF(AND(F18="Gas",G18&gt;=0,I18="Supplier Specific"),G18*J18,IF(AND(I18="Supplier specific",ISNUMBER(J18)=FALSE),"Enter Supplier specific NCV in column J","Check that consumption value or supplier specific NCV are positive non zero numbers"))))))))</f>
        <v>Check that consumption value or supplier specific NCV are positive non zero numbers</v>
      </c>
      <c r="M18" s="14" t="s">
        <v>43</v>
      </c>
      <c r="N18" s="16" t="str">
        <f>IF(M18=1,VLOOKUP('DATA INPUT'!E18,'1A Factors'!$G$3:$Q$103,8,FALSE),IF('DATA INPUT'!M18=2,VLOOKUP('DATA INPUT'!E18,'1A Factors'!$G$3:$Q$103,9,FALSE),IF(M18="2-Manual Input","",IF('DATA INPUT'!M18=3,"","Choose a Tier in column O"))))</f>
        <v>Choose a Tier in column O</v>
      </c>
      <c r="O18" s="16">
        <v>1</v>
      </c>
      <c r="P18" s="16">
        <f>IF(O18=1,VLOOKUP('DATA INPUT'!E18,'1A Factors'!$G$3:$Q$103,10,FALSE),"NA")</f>
        <v>0</v>
      </c>
      <c r="Q18" s="16">
        <v>1</v>
      </c>
      <c r="R18" s="62">
        <f>IF(Q18=1,VLOOKUP('DATA INPUT'!E18,'1A Factors'!$G$3:$Q$103,11,FALSE),"NA")</f>
        <v>0</v>
      </c>
      <c r="S18" s="15">
        <f t="shared" si="8"/>
        <v>0</v>
      </c>
      <c r="T18" s="15" t="e">
        <f xml:space="preserve"> IF(#REF!="", 0,#REF!)</f>
        <v>#REF!</v>
      </c>
      <c r="U18" s="127" t="e">
        <f t="shared" si="4"/>
        <v>#VALUE!</v>
      </c>
      <c r="V18" s="126" t="e">
        <f t="shared" si="9"/>
        <v>#VALUE!</v>
      </c>
      <c r="W18" s="126" t="e">
        <f t="shared" si="10"/>
        <v>#VALUE!</v>
      </c>
    </row>
    <row r="19" spans="1:233">
      <c r="A19" s="149"/>
      <c r="B19" s="43"/>
      <c r="C19" s="59"/>
      <c r="D19" s="59" t="s">
        <v>40</v>
      </c>
      <c r="E19" s="43" t="s">
        <v>41</v>
      </c>
      <c r="F19" s="16">
        <f>VLOOKUP($E19,'1A Factors'!$G$3:$Q$101,2,FALSE)</f>
        <v>0</v>
      </c>
      <c r="G19" s="63"/>
      <c r="H19" s="16" t="str">
        <f t="shared" si="0"/>
        <v>Select a fuel in column F</v>
      </c>
      <c r="I19" s="43" t="s">
        <v>42</v>
      </c>
      <c r="J19" s="16" t="str">
        <f>IF(I19="IPCC Default",VLOOKUP(E19,'1A Factors'!$G$3:$Q$101,3,FALSE),IF(I19="Country specific",VLOOKUP(E19,'1A Factors'!$G$3:$Q$101,5,FALSE),""))</f>
        <v/>
      </c>
      <c r="K19" s="16" t="str">
        <f>IF(I19="IPCC Default",VLOOKUP(E19,'1A Factors'!$G$3:$Q$101,4,FALSE),IF(I19="Country specific",VLOOKUP(E19,'1A Factors'!$G$3:$Q$101,6,FALSE),IF(AND(I19="Supplier specific",F19="Solid"),"TJ/Tonne",IF(AND(I19="Supplier specific",F19="Liquid"),"TJ/L",IF(AND(I19="Supplier specific",F19="Gas"),"TJ/m3",IF(I19="Select NCV","Select NCV Type in column K"))))))</f>
        <v>Select NCV Type in column K</v>
      </c>
      <c r="L19" s="16" t="str">
        <f>IF(AND(F19="Solid",G19&gt;=0),G19*J19,IF(AND(F19="Liquid",G19&gt;=0,I19="IPCC Default"),G19*VLOOKUP('DATA INPUT'!E19,'1A Factors'!$G$3:$Q$103,7,FALSE)*J19/1000,IF(AND(F19="Liquid",G19&gt;=0,I19="Country specific"),G19*J19,IF(AND(F19="Liquid",G19&gt;=0,I19="Supplier Specific"),G19*J19,IF(AND(F19="Gas",G19&gt;=0,I19="IPCC Default"),G19*VLOOKUP('DATA INPUT'!E19,'1A Factors'!$G$3:$Q$103,7,FALSE)*J19/1000,IF(AND(F19="Gas",G19&gt;=0,I19="Country Specific"),G19*J19,IF(AND(F19="Gas",G19&gt;=0,I19="Supplier Specific"),G19*J19,IF(AND(I19="Supplier specific",ISNUMBER(J19)=FALSE),"Enter Supplier specific NCV in column J","Check that consumption value or supplier specific NCV are positive non zero numbers"))))))))</f>
        <v>Check that consumption value or supplier specific NCV are positive non zero numbers</v>
      </c>
      <c r="M19" s="14" t="s">
        <v>43</v>
      </c>
      <c r="N19" s="16" t="str">
        <f>IF(M19=1,VLOOKUP('DATA INPUT'!E19,'1A Factors'!$G$3:$Q$103,8,FALSE),IF('DATA INPUT'!M19=2,VLOOKUP('DATA INPUT'!E19,'1A Factors'!$G$3:$Q$103,9,FALSE),IF(M19="2-Manual Input","",IF('DATA INPUT'!M19=3,"","Choose a Tier in column O"))))</f>
        <v>Choose a Tier in column O</v>
      </c>
      <c r="O19" s="16">
        <v>1</v>
      </c>
      <c r="P19" s="16">
        <f>IF(O19=1,VLOOKUP('DATA INPUT'!E19,'1A Factors'!$G$3:$Q$103,10,FALSE),"NA")</f>
        <v>0</v>
      </c>
      <c r="Q19" s="16">
        <v>1</v>
      </c>
      <c r="R19" s="62">
        <f>IF(Q19=1,VLOOKUP('DATA INPUT'!E19,'1A Factors'!$G$3:$Q$103,11,FALSE),"NA")</f>
        <v>0</v>
      </c>
      <c r="S19" s="15">
        <f t="shared" si="8"/>
        <v>0</v>
      </c>
      <c r="T19" s="15" t="e">
        <f xml:space="preserve"> IF(#REF!="", 0,#REF!)</f>
        <v>#REF!</v>
      </c>
      <c r="U19" s="127" t="e">
        <f t="shared" si="4"/>
        <v>#VALUE!</v>
      </c>
      <c r="V19" s="126" t="e">
        <f t="shared" si="9"/>
        <v>#VALUE!</v>
      </c>
      <c r="W19" s="126" t="e">
        <f t="shared" si="10"/>
        <v>#VALUE!</v>
      </c>
    </row>
    <row r="20" spans="1:233">
      <c r="A20" s="149"/>
      <c r="B20" s="43"/>
      <c r="C20" s="59"/>
      <c r="D20" s="59" t="s">
        <v>40</v>
      </c>
      <c r="E20" s="43" t="s">
        <v>41</v>
      </c>
      <c r="F20" s="16">
        <f>VLOOKUP($E20,'1A Factors'!$G$3:$Q$101,2,FALSE)</f>
        <v>0</v>
      </c>
      <c r="G20" s="63"/>
      <c r="H20" s="16" t="str">
        <f t="shared" si="0"/>
        <v>Select a fuel in column F</v>
      </c>
      <c r="I20" s="43" t="s">
        <v>42</v>
      </c>
      <c r="J20" s="16" t="str">
        <f>IF(I20="IPCC Default",VLOOKUP(E20,'1A Factors'!$G$3:$Q$101,3,FALSE),IF(I20="Country specific",VLOOKUP(E20,'1A Factors'!$G$3:$Q$101,5,FALSE),""))</f>
        <v/>
      </c>
      <c r="K20" s="16" t="str">
        <f>IF(I20="IPCC Default",VLOOKUP(E20,'1A Factors'!$G$3:$Q$101,4,FALSE),IF(I20="Country specific",VLOOKUP(E20,'1A Factors'!$G$3:$Q$101,6,FALSE),IF(AND(I20="Supplier specific",F20="Solid"),"TJ/Tonne",IF(AND(I20="Supplier specific",F20="Liquid"),"TJ/L",IF(AND(I20="Supplier specific",F20="Gas"),"TJ/m3",IF(I20="Select NCV","Select NCV Type in column K"))))))</f>
        <v>Select NCV Type in column K</v>
      </c>
      <c r="L20" s="16" t="str">
        <f>IF(AND(F20="Solid",G20&gt;=0),G20*J20,IF(AND(F20="Liquid",G20&gt;=0,I20="IPCC Default"),G20*VLOOKUP('DATA INPUT'!E20,'1A Factors'!$G$3:$Q$103,7,FALSE)*J20/1000,IF(AND(F20="Liquid",G20&gt;=0,I20="Country specific"),G20*J20,IF(AND(F20="Liquid",G20&gt;=0,I20="Supplier Specific"),G20*J20,IF(AND(F20="Gas",G20&gt;=0,I20="IPCC Default"),G20*VLOOKUP('DATA INPUT'!E20,'1A Factors'!$G$3:$Q$103,7,FALSE)*J20/1000,IF(AND(F20="Gas",G20&gt;=0,I20="Country Specific"),G20*J20,IF(AND(F20="Gas",G20&gt;=0,I20="Supplier Specific"),G20*J20,IF(AND(I20="Supplier specific",ISNUMBER(J20)=FALSE),"Enter Supplier specific NCV in column J","Check that consumption value or supplier specific NCV are positive non zero numbers"))))))))</f>
        <v>Check that consumption value or supplier specific NCV are positive non zero numbers</v>
      </c>
      <c r="M20" s="14" t="s">
        <v>43</v>
      </c>
      <c r="N20" s="16" t="str">
        <f>IF(M20=1,VLOOKUP('DATA INPUT'!E20,'1A Factors'!$G$3:$Q$103,8,FALSE),IF('DATA INPUT'!M20=2,VLOOKUP('DATA INPUT'!E20,'1A Factors'!$G$3:$Q$103,9,FALSE),IF(M20="2-Manual Input","",IF('DATA INPUT'!M20=3,"","Choose a Tier in column O"))))</f>
        <v>Choose a Tier in column O</v>
      </c>
      <c r="O20" s="16">
        <v>1</v>
      </c>
      <c r="P20" s="16">
        <f>IF(O20=1,VLOOKUP('DATA INPUT'!E20,'1A Factors'!$G$3:$Q$103,10,FALSE),"NA")</f>
        <v>0</v>
      </c>
      <c r="Q20" s="16">
        <v>1</v>
      </c>
      <c r="R20" s="62">
        <f>IF(Q20=1,VLOOKUP('DATA INPUT'!E20,'1A Factors'!$G$3:$Q$103,11,FALSE),"NA")</f>
        <v>0</v>
      </c>
      <c r="S20" s="15">
        <f t="shared" si="8"/>
        <v>0</v>
      </c>
      <c r="T20" s="15" t="e">
        <f xml:space="preserve"> IF(#REF!="", 0,#REF!)</f>
        <v>#REF!</v>
      </c>
      <c r="U20" s="127" t="e">
        <f t="shared" si="4"/>
        <v>#VALUE!</v>
      </c>
      <c r="V20" s="126" t="e">
        <f t="shared" si="9"/>
        <v>#VALUE!</v>
      </c>
      <c r="W20" s="126" t="e">
        <f t="shared" si="10"/>
        <v>#VALUE!</v>
      </c>
    </row>
    <row r="21" spans="1:233">
      <c r="A21" s="149"/>
      <c r="B21" s="43"/>
      <c r="C21" s="59"/>
      <c r="D21" s="59" t="s">
        <v>40</v>
      </c>
      <c r="E21" s="43" t="s">
        <v>41</v>
      </c>
      <c r="F21" s="16">
        <f>VLOOKUP($E21,'1A Factors'!$G$3:$Q$101,2,FALSE)</f>
        <v>0</v>
      </c>
      <c r="G21" s="63"/>
      <c r="H21" s="16" t="str">
        <f t="shared" si="0"/>
        <v>Select a fuel in column F</v>
      </c>
      <c r="I21" s="43" t="s">
        <v>42</v>
      </c>
      <c r="J21" s="16" t="str">
        <f>IF(I21="IPCC Default",VLOOKUP(E21,'1A Factors'!$G$3:$Q$101,3,FALSE),IF(I21="Country specific",VLOOKUP(E21,'1A Factors'!$G$3:$Q$101,5,FALSE),""))</f>
        <v/>
      </c>
      <c r="K21" s="16" t="str">
        <f>IF(I21="IPCC Default",VLOOKUP(E21,'1A Factors'!$G$3:$Q$101,4,FALSE),IF(I21="Country specific",VLOOKUP(E21,'1A Factors'!$G$3:$Q$101,6,FALSE),IF(AND(I21="Supplier specific",F21="Solid"),"TJ/Tonne",IF(AND(I21="Supplier specific",F21="Liquid"),"TJ/L",IF(AND(I21="Supplier specific",F21="Gas"),"TJ/m3",IF(I21="Select NCV","Select NCV Type in column K"))))))</f>
        <v>Select NCV Type in column K</v>
      </c>
      <c r="L21" s="16" t="str">
        <f>IF(AND(F21="Solid",G21&gt;=0),G21*J21,IF(AND(F21="Liquid",G21&gt;=0,I21="IPCC Default"),G21*VLOOKUP('DATA INPUT'!E21,'1A Factors'!$G$3:$Q$103,7,FALSE)*J21/1000,IF(AND(F21="Liquid",G21&gt;=0,I21="Country specific"),G21*J21,IF(AND(F21="Liquid",G21&gt;=0,I21="Supplier Specific"),G21*J21,IF(AND(F21="Gas",G21&gt;=0,I21="IPCC Default"),G21*VLOOKUP('DATA INPUT'!E21,'1A Factors'!$G$3:$Q$103,7,FALSE)*J21/1000,IF(AND(F21="Gas",G21&gt;=0,I21="Country Specific"),G21*J21,IF(AND(F21="Gas",G21&gt;=0,I21="Supplier Specific"),G21*J21,IF(AND(I21="Supplier specific",ISNUMBER(J21)=FALSE),"Enter Supplier specific NCV in column J","Check that consumption value or supplier specific NCV are positive non zero numbers"))))))))</f>
        <v>Check that consumption value or supplier specific NCV are positive non zero numbers</v>
      </c>
      <c r="M21" s="14" t="s">
        <v>43</v>
      </c>
      <c r="N21" s="16" t="str">
        <f>IF(M21=1,VLOOKUP('DATA INPUT'!E21,'1A Factors'!$G$3:$Q$103,8,FALSE),IF('DATA INPUT'!M21=2,VLOOKUP('DATA INPUT'!E21,'1A Factors'!$G$3:$Q$103,9,FALSE),IF(M21="2-Manual Input","",IF('DATA INPUT'!M21=3,"","Choose a Tier in column O"))))</f>
        <v>Choose a Tier in column O</v>
      </c>
      <c r="O21" s="16">
        <v>1</v>
      </c>
      <c r="P21" s="16">
        <f>IF(O21=1,VLOOKUP('DATA INPUT'!E21,'1A Factors'!$G$3:$Q$103,10,FALSE),"NA")</f>
        <v>0</v>
      </c>
      <c r="Q21" s="16">
        <v>1</v>
      </c>
      <c r="R21" s="62">
        <f>IF(Q21=1,VLOOKUP('DATA INPUT'!E21,'1A Factors'!$G$3:$Q$103,11,FALSE),"NA")</f>
        <v>0</v>
      </c>
      <c r="S21" s="15">
        <f t="shared" si="8"/>
        <v>0</v>
      </c>
      <c r="T21" s="15" t="e">
        <f xml:space="preserve"> IF(#REF!="", 0,#REF!)</f>
        <v>#REF!</v>
      </c>
      <c r="U21" s="127" t="e">
        <f t="shared" si="4"/>
        <v>#VALUE!</v>
      </c>
      <c r="V21" s="126" t="e">
        <f t="shared" si="9"/>
        <v>#VALUE!</v>
      </c>
      <c r="W21" s="126" t="e">
        <f t="shared" si="10"/>
        <v>#VALUE!</v>
      </c>
    </row>
    <row r="22" spans="1:233">
      <c r="A22" s="149"/>
      <c r="B22" s="43"/>
      <c r="C22" s="59"/>
      <c r="D22" s="59" t="s">
        <v>40</v>
      </c>
      <c r="E22" s="43" t="s">
        <v>41</v>
      </c>
      <c r="F22" s="16">
        <f>VLOOKUP($E22,'1A Factors'!$G$3:$Q$101,2,FALSE)</f>
        <v>0</v>
      </c>
      <c r="G22" s="63"/>
      <c r="H22" s="16" t="str">
        <f t="shared" si="0"/>
        <v>Select a fuel in column F</v>
      </c>
      <c r="I22" s="43" t="s">
        <v>42</v>
      </c>
      <c r="J22" s="16" t="str">
        <f>IF(I22="IPCC Default",VLOOKUP(E22,'1A Factors'!$G$3:$Q$101,3,FALSE),IF(I22="Country specific",VLOOKUP(E22,'1A Factors'!$G$3:$Q$101,5,FALSE),""))</f>
        <v/>
      </c>
      <c r="K22" s="16" t="str">
        <f>IF(I22="IPCC Default",VLOOKUP(E22,'1A Factors'!$G$3:$Q$101,4,FALSE),IF(I22="Country specific",VLOOKUP(E22,'1A Factors'!$G$3:$Q$101,6,FALSE),IF(AND(I22="Supplier specific",F22="Solid"),"TJ/Tonne",IF(AND(I22="Supplier specific",F22="Liquid"),"TJ/L",IF(AND(I22="Supplier specific",F22="Gas"),"TJ/m3",IF(I22="Select NCV","Select NCV Type in column K"))))))</f>
        <v>Select NCV Type in column K</v>
      </c>
      <c r="L22" s="16" t="str">
        <f>IF(AND(F22="Solid",G22&gt;=0),G22*J22,IF(AND(F22="Liquid",G22&gt;=0,I22="IPCC Default"),G22*VLOOKUP('DATA INPUT'!E22,'1A Factors'!$G$3:$Q$103,7,FALSE)*J22/1000,IF(AND(F22="Liquid",G22&gt;=0,I22="Country specific"),G22*J22,IF(AND(F22="Liquid",G22&gt;=0,I22="Supplier Specific"),G22*J22,IF(AND(F22="Gas",G22&gt;=0,I22="IPCC Default"),G22*VLOOKUP('DATA INPUT'!E22,'1A Factors'!$G$3:$Q$103,7,FALSE)*J22/1000,IF(AND(F22="Gas",G22&gt;=0,I22="Country Specific"),G22*J22,IF(AND(F22="Gas",G22&gt;=0,I22="Supplier Specific"),G22*J22,IF(AND(I22="Supplier specific",ISNUMBER(J22)=FALSE),"Enter Supplier specific NCV in column J","Check that consumption value or supplier specific NCV are positive non zero numbers"))))))))</f>
        <v>Check that consumption value or supplier specific NCV are positive non zero numbers</v>
      </c>
      <c r="M22" s="14" t="s">
        <v>43</v>
      </c>
      <c r="N22" s="16" t="str">
        <f>IF(M22=1,VLOOKUP('DATA INPUT'!E22,'1A Factors'!$G$3:$Q$103,8,FALSE),IF('DATA INPUT'!M22=2,VLOOKUP('DATA INPUT'!E22,'1A Factors'!$G$3:$Q$103,9,FALSE),IF(M22="2-Manual Input","",IF('DATA INPUT'!M22=3,"","Choose a Tier in column O"))))</f>
        <v>Choose a Tier in column O</v>
      </c>
      <c r="O22" s="16">
        <v>1</v>
      </c>
      <c r="P22" s="16">
        <f>IF(O22=1,VLOOKUP('DATA INPUT'!E22,'1A Factors'!$G$3:$Q$103,10,FALSE),"NA")</f>
        <v>0</v>
      </c>
      <c r="Q22" s="16">
        <v>1</v>
      </c>
      <c r="R22" s="62">
        <f>IF(Q22=1,VLOOKUP('DATA INPUT'!E22,'1A Factors'!$G$3:$Q$103,11,FALSE),"NA")</f>
        <v>0</v>
      </c>
      <c r="S22" s="15">
        <f t="shared" si="8"/>
        <v>0</v>
      </c>
      <c r="T22" s="15" t="e">
        <f xml:space="preserve"> IF(#REF!="", 0,#REF!)</f>
        <v>#REF!</v>
      </c>
      <c r="U22" s="127" t="e">
        <f t="shared" si="4"/>
        <v>#VALUE!</v>
      </c>
      <c r="V22" s="126" t="e">
        <f t="shared" si="9"/>
        <v>#VALUE!</v>
      </c>
      <c r="W22" s="126" t="e">
        <f t="shared" si="10"/>
        <v>#VALUE!</v>
      </c>
    </row>
    <row r="23" spans="1:233">
      <c r="A23" s="149"/>
      <c r="B23" s="43"/>
      <c r="C23" s="59"/>
      <c r="D23" s="59" t="s">
        <v>40</v>
      </c>
      <c r="E23" s="43" t="s">
        <v>41</v>
      </c>
      <c r="F23" s="16">
        <f>VLOOKUP($E23,'1A Factors'!$G$3:$Q$101,2,FALSE)</f>
        <v>0</v>
      </c>
      <c r="G23" s="63"/>
      <c r="H23" s="16" t="str">
        <f t="shared" ref="H23:H25" si="11">IF(F23="Solid","Tonnes",IF(F23="Liquid","Litres",IF(F23="Gas","m3","Select a fuel in column F")))</f>
        <v>Select a fuel in column F</v>
      </c>
      <c r="I23" s="43" t="s">
        <v>42</v>
      </c>
      <c r="J23" s="16" t="str">
        <f>IF(I23="IPCC Default",VLOOKUP(E23,'1A Factors'!$G$3:$Q$101,3,FALSE),IF(I23="Country specific",VLOOKUP(E23,'1A Factors'!$G$3:$Q$101,5,FALSE),""))</f>
        <v/>
      </c>
      <c r="K23" s="16" t="str">
        <f>IF(I23="IPCC Default",VLOOKUP(E23,'1A Factors'!$G$3:$Q$101,4,FALSE),IF(I23="Country specific",VLOOKUP(E23,'1A Factors'!$G$3:$Q$101,6,FALSE),IF(AND(I23="Supplier specific",F23="Solid"),"TJ/Tonne",IF(AND(I23="Supplier specific",F23="Liquid"),"TJ/L",IF(AND(I23="Supplier specific",F23="Gas"),"TJ/m3",IF(I23="Select NCV","Select NCV Type in column K"))))))</f>
        <v>Select NCV Type in column K</v>
      </c>
      <c r="L23" s="16" t="str">
        <f>IF(AND(F23="Solid",G23&gt;=0),G23*J23,IF(AND(F23="Liquid",G23&gt;=0,I23="IPCC Default"),G23*VLOOKUP('DATA INPUT'!E23,'1A Factors'!$G$3:$Q$103,7,FALSE)*J23/1000,IF(AND(F23="Liquid",G23&gt;=0,I23="Country specific"),G23*J23,IF(AND(F23="Liquid",G23&gt;=0,I23="Supplier Specific"),G23*J23,IF(AND(F23="Gas",G23&gt;=0,I23="IPCC Default"),G23*VLOOKUP('DATA INPUT'!E23,'1A Factors'!$G$3:$Q$103,7,FALSE)*J23/1000,IF(AND(F23="Gas",G23&gt;=0,I23="Country Specific"),G23*J23,IF(AND(F23="Gas",G23&gt;=0,I23="Supplier Specific"),G23*J23,IF(AND(I23="Supplier specific",ISNUMBER(J23)=FALSE),"Enter Supplier specific NCV in column J","Check that consumption value or supplier specific NCV are positive non zero numbers"))))))))</f>
        <v>Check that consumption value or supplier specific NCV are positive non zero numbers</v>
      </c>
      <c r="M23" s="14" t="s">
        <v>43</v>
      </c>
      <c r="N23" s="16" t="str">
        <f>IF(M23=1,VLOOKUP('DATA INPUT'!E23,'1A Factors'!$G$3:$Q$103,8,FALSE),IF('DATA INPUT'!M23=2,VLOOKUP('DATA INPUT'!E23,'1A Factors'!$G$3:$Q$103,9,FALSE),IF(M23="2-Manual Input","",IF('DATA INPUT'!M23=3,"","Choose a Tier in column O"))))</f>
        <v>Choose a Tier in column O</v>
      </c>
      <c r="O23" s="16">
        <v>1</v>
      </c>
      <c r="P23" s="16">
        <f>IF(O23=1,VLOOKUP('DATA INPUT'!E23,'1A Factors'!$G$3:$Q$103,10,FALSE),"NA")</f>
        <v>0</v>
      </c>
      <c r="Q23" s="16">
        <v>1</v>
      </c>
      <c r="R23" s="62">
        <f>IF(Q23=1,VLOOKUP('DATA INPUT'!E23,'1A Factors'!$G$3:$Q$103,11,FALSE),"NA")</f>
        <v>0</v>
      </c>
      <c r="S23" s="15">
        <f t="shared" si="8"/>
        <v>0</v>
      </c>
      <c r="T23" s="15" t="e">
        <f xml:space="preserve"> IF(#REF!="", 0,#REF!)</f>
        <v>#REF!</v>
      </c>
      <c r="U23" s="16" t="e">
        <f t="shared" si="4"/>
        <v>#VALUE!</v>
      </c>
      <c r="V23" s="16" t="e">
        <f t="shared" si="9"/>
        <v>#VALUE!</v>
      </c>
      <c r="W23" s="16" t="e">
        <f t="shared" si="10"/>
        <v>#VALUE!</v>
      </c>
    </row>
    <row r="24" spans="1:233">
      <c r="A24" s="149"/>
      <c r="B24" s="43"/>
      <c r="C24" s="59"/>
      <c r="D24" s="59" t="s">
        <v>40</v>
      </c>
      <c r="E24" s="43" t="s">
        <v>41</v>
      </c>
      <c r="F24" s="16">
        <f>VLOOKUP($E24,'1A Factors'!$G$3:$Q$101,2,FALSE)</f>
        <v>0</v>
      </c>
      <c r="G24" s="63"/>
      <c r="H24" s="16" t="str">
        <f t="shared" si="11"/>
        <v>Select a fuel in column F</v>
      </c>
      <c r="I24" s="43" t="s">
        <v>42</v>
      </c>
      <c r="J24" s="16" t="str">
        <f>IF(I24="IPCC Default",VLOOKUP(E24,'1A Factors'!$G$3:$Q$101,3,FALSE),IF(I24="Country specific",VLOOKUP(E24,'1A Factors'!$G$3:$Q$101,5,FALSE),""))</f>
        <v/>
      </c>
      <c r="K24" s="16" t="str">
        <f>IF(I24="IPCC Default",VLOOKUP(E24,'1A Factors'!$G$3:$Q$101,4,FALSE),IF(I24="Country specific",VLOOKUP(E24,'1A Factors'!$G$3:$Q$101,6,FALSE),IF(AND(I24="Supplier specific",F24="Solid"),"TJ/Tonne",IF(AND(I24="Supplier specific",F24="Liquid"),"TJ/L",IF(AND(I24="Supplier specific",F24="Gas"),"TJ/m3",IF(I24="Select NCV","Select NCV Type in column K"))))))</f>
        <v>Select NCV Type in column K</v>
      </c>
      <c r="L24" s="16" t="str">
        <f>IF(AND(F24="Solid",G24&gt;=0),G24*J24,IF(AND(F24="Liquid",G24&gt;=0,I24="IPCC Default"),G24*VLOOKUP('DATA INPUT'!E24,'1A Factors'!$G$3:$Q$103,7,FALSE)*J24/1000,IF(AND(F24="Liquid",G24&gt;=0,I24="Country specific"),G24*J24,IF(AND(F24="Liquid",G24&gt;=0,I24="Supplier Specific"),G24*J24,IF(AND(F24="Gas",G24&gt;=0,I24="IPCC Default"),G24*VLOOKUP('DATA INPUT'!E24,'1A Factors'!$G$3:$Q$103,7,FALSE)*J24/1000,IF(AND(F24="Gas",G24&gt;=0,I24="Country Specific"),G24*J24,IF(AND(F24="Gas",G24&gt;=0,I24="Supplier Specific"),G24*J24,IF(AND(I24="Supplier specific",ISNUMBER(J24)=FALSE),"Enter Supplier specific NCV in column J","Check that consumption value or supplier specific NCV are positive non zero numbers"))))))))</f>
        <v>Check that consumption value or supplier specific NCV are positive non zero numbers</v>
      </c>
      <c r="M24" s="14" t="s">
        <v>43</v>
      </c>
      <c r="N24" s="16" t="str">
        <f>IF(M24=1,VLOOKUP('DATA INPUT'!E24,'1A Factors'!$G$3:$Q$103,8,FALSE),IF('DATA INPUT'!M24=2,VLOOKUP('DATA INPUT'!E24,'1A Factors'!$G$3:$Q$103,9,FALSE),IF(M24="2-Manual Input","",IF('DATA INPUT'!M24=3,"","Choose a Tier in column O"))))</f>
        <v>Choose a Tier in column O</v>
      </c>
      <c r="O24" s="16">
        <v>1</v>
      </c>
      <c r="P24" s="16">
        <f>IF(O24=1,VLOOKUP('DATA INPUT'!E24,'1A Factors'!$G$3:$Q$103,10,FALSE),"NA")</f>
        <v>0</v>
      </c>
      <c r="Q24" s="16">
        <v>1</v>
      </c>
      <c r="R24" s="62">
        <f>IF(Q24=1,VLOOKUP('DATA INPUT'!E24,'1A Factors'!$G$3:$Q$103,11,FALSE),"NA")</f>
        <v>0</v>
      </c>
      <c r="S24" s="15">
        <f t="shared" si="8"/>
        <v>0</v>
      </c>
      <c r="T24" s="15" t="e">
        <f xml:space="preserve"> IF(#REF!="", 0,#REF!)</f>
        <v>#REF!</v>
      </c>
      <c r="U24" s="16" t="e">
        <f t="shared" si="4"/>
        <v>#VALUE!</v>
      </c>
      <c r="V24" s="16" t="e">
        <f t="shared" si="9"/>
        <v>#VALUE!</v>
      </c>
      <c r="W24" s="16" t="e">
        <f t="shared" si="10"/>
        <v>#VALUE!</v>
      </c>
    </row>
    <row r="25" spans="1:233">
      <c r="A25" s="149"/>
      <c r="B25" s="43"/>
      <c r="C25" s="59"/>
      <c r="D25" s="59" t="s">
        <v>40</v>
      </c>
      <c r="E25" s="43" t="s">
        <v>41</v>
      </c>
      <c r="F25" s="16">
        <f>VLOOKUP($E25,'1A Factors'!$G$3:$Q$101,2,FALSE)</f>
        <v>0</v>
      </c>
      <c r="G25" s="63"/>
      <c r="H25" s="16" t="str">
        <f t="shared" si="11"/>
        <v>Select a fuel in column F</v>
      </c>
      <c r="I25" s="43" t="s">
        <v>42</v>
      </c>
      <c r="J25" s="16" t="str">
        <f>IF(I25="IPCC Default",VLOOKUP(E25,'1A Factors'!$G$3:$Q$101,3,FALSE),IF(I25="Country specific",VLOOKUP(E25,'1A Factors'!$G$3:$Q$101,5,FALSE),""))</f>
        <v/>
      </c>
      <c r="K25" s="16" t="str">
        <f>IF(I25="IPCC Default",VLOOKUP(E25,'1A Factors'!$G$3:$Q$101,4,FALSE),IF(I25="Country specific",VLOOKUP(E25,'1A Factors'!$G$3:$Q$101,6,FALSE),IF(AND(I25="Supplier specific",F25="Solid"),"TJ/Tonne",IF(AND(I25="Supplier specific",F25="Liquid"),"TJ/L",IF(AND(I25="Supplier specific",F25="Gas"),"TJ/m3",IF(I25="Select NCV","Select NCV Type in column K"))))))</f>
        <v>Select NCV Type in column K</v>
      </c>
      <c r="L25" s="16" t="str">
        <f>IF(AND(F25="Solid",G25&gt;=0),G25*J25,IF(AND(F25="Liquid",G25&gt;=0,I25="IPCC Default"),G25*VLOOKUP('DATA INPUT'!E25,'1A Factors'!$G$3:$Q$103,7,FALSE)*J25/1000,IF(AND(F25="Liquid",G25&gt;=0,I25="Country specific"),G25*J25,IF(AND(F25="Liquid",G25&gt;=0,I25="Supplier Specific"),G25*J25,IF(AND(F25="Gas",G25&gt;=0,I25="IPCC Default"),G25*VLOOKUP('DATA INPUT'!E25,'1A Factors'!$G$3:$Q$103,7,FALSE)*J25/1000,IF(AND(F25="Gas",G25&gt;=0,I25="Country Specific"),G25*J25,IF(AND(F25="Gas",G25&gt;=0,I25="Supplier Specific"),G25*J25,IF(AND(I25="Supplier specific",ISNUMBER(J25)=FALSE),"Enter Supplier specific NCV in column J","Check that consumption value or supplier specific NCV are positive non zero numbers"))))))))</f>
        <v>Check that consumption value or supplier specific NCV are positive non zero numbers</v>
      </c>
      <c r="M25" s="14" t="s">
        <v>43</v>
      </c>
      <c r="N25" s="16" t="str">
        <f>IF(M25=1,VLOOKUP('DATA INPUT'!E25,'1A Factors'!$G$3:$Q$103,8,FALSE),IF('DATA INPUT'!M25=2,VLOOKUP('DATA INPUT'!E25,'1A Factors'!$G$3:$Q$103,9,FALSE),IF(M25="2-Manual Input","",IF('DATA INPUT'!M25=3,"","Choose a Tier in column O"))))</f>
        <v>Choose a Tier in column O</v>
      </c>
      <c r="O25" s="16">
        <v>1</v>
      </c>
      <c r="P25" s="16">
        <f>IF(O25=1,VLOOKUP('DATA INPUT'!E25,'1A Factors'!$G$3:$Q$103,10,FALSE),"NA")</f>
        <v>0</v>
      </c>
      <c r="Q25" s="16">
        <v>1</v>
      </c>
      <c r="R25" s="62">
        <f>IF(Q25=1,VLOOKUP('DATA INPUT'!E25,'1A Factors'!$G$3:$Q$103,11,FALSE),"NA")</f>
        <v>0</v>
      </c>
      <c r="S25" s="15">
        <f t="shared" si="8"/>
        <v>0</v>
      </c>
      <c r="T25" s="15" t="e">
        <f xml:space="preserve"> IF(#REF!="", 0,#REF!)</f>
        <v>#REF!</v>
      </c>
      <c r="U25" s="16" t="e">
        <f t="shared" si="4"/>
        <v>#VALUE!</v>
      </c>
      <c r="V25" s="16" t="e">
        <f t="shared" si="9"/>
        <v>#VALUE!</v>
      </c>
      <c r="W25" s="16" t="e">
        <f t="shared" si="10"/>
        <v>#VALUE!</v>
      </c>
    </row>
    <row r="26" spans="1:233">
      <c r="A26" s="149"/>
      <c r="B26" s="43"/>
      <c r="C26" s="59"/>
      <c r="D26" s="59" t="s">
        <v>40</v>
      </c>
      <c r="E26" s="43" t="s">
        <v>41</v>
      </c>
      <c r="F26" s="16">
        <f>VLOOKUP($E26,'1A Factors'!$G$3:$Q$101,2,FALSE)</f>
        <v>0</v>
      </c>
      <c r="G26" s="63"/>
      <c r="H26" s="16" t="str">
        <f t="shared" ref="H26:H27" si="12">IF(F26="Solid","Tonnes",IF(F26="Liquid","Litres",IF(F26="Gas","m3","Select a fuel in column F")))</f>
        <v>Select a fuel in column F</v>
      </c>
      <c r="I26" s="43" t="s">
        <v>42</v>
      </c>
      <c r="J26" s="16" t="str">
        <f>IF(I26="IPCC Default",VLOOKUP(E26,'1A Factors'!$G$3:$Q$101,3,FALSE),IF(I26="Country specific",VLOOKUP(E26,'1A Factors'!$G$3:$Q$101,5,FALSE),""))</f>
        <v/>
      </c>
      <c r="K26" s="16" t="str">
        <f>IF(I26="IPCC Default",VLOOKUP(E26,'1A Factors'!$G$3:$Q$101,4,FALSE),IF(I26="Country specific",VLOOKUP(E26,'1A Factors'!$G$3:$Q$101,6,FALSE),IF(AND(I26="Supplier specific",F26="Solid"),"TJ/Tonne",IF(AND(I26="Supplier specific",F26="Liquid"),"TJ/L",IF(AND(I26="Supplier specific",F26="Gas"),"TJ/m3",IF(I26="Select NCV","Select NCV Type in column K"))))))</f>
        <v>Select NCV Type in column K</v>
      </c>
      <c r="L26" s="16" t="str">
        <f>IF(AND(F26="Solid",G26&gt;=0),G26*J26,IF(AND(F26="Liquid",G26&gt;=0,I26="IPCC Default"),G26*VLOOKUP('DATA INPUT'!E26,'1A Factors'!$G$3:$Q$103,7,FALSE)*J26/1000,IF(AND(F26="Liquid",G26&gt;=0,I26="Country specific"),G26*J26,IF(AND(F26="Liquid",G26&gt;=0,I26="Supplier Specific"),G26*J26,IF(AND(F26="Gas",G26&gt;=0,I26="IPCC Default"),G26*VLOOKUP('DATA INPUT'!E26,'1A Factors'!$G$3:$Q$103,7,FALSE)*J26/1000,IF(AND(F26="Gas",G26&gt;=0,I26="Country Specific"),G26*J26,IF(AND(F26="Gas",G26&gt;=0,I26="Supplier Specific"),G26*J26,IF(AND(I26="Supplier specific",ISNUMBER(J26)=FALSE),"Enter Supplier specific NCV in column J","Check that consumption value or supplier specific NCV are positive non zero numbers"))))))))</f>
        <v>Check that consumption value or supplier specific NCV are positive non zero numbers</v>
      </c>
      <c r="M26" s="14" t="s">
        <v>43</v>
      </c>
      <c r="N26" s="16" t="str">
        <f>IF(M26=1,VLOOKUP('DATA INPUT'!E26,'1A Factors'!$G$3:$Q$103,8,FALSE),IF('DATA INPUT'!M26=2,VLOOKUP('DATA INPUT'!E26,'1A Factors'!$G$3:$Q$103,9,FALSE),IF(M26="2-Manual Input","",IF('DATA INPUT'!M26=3,"","Choose a Tier in column O"))))</f>
        <v>Choose a Tier in column O</v>
      </c>
      <c r="O26" s="16">
        <v>1</v>
      </c>
      <c r="P26" s="16">
        <f>IF(O26=1,VLOOKUP('DATA INPUT'!E26,'1A Factors'!$G$3:$Q$103,10,FALSE),"NA")</f>
        <v>0</v>
      </c>
      <c r="Q26" s="16">
        <v>1</v>
      </c>
      <c r="R26" s="62">
        <f>IF(Q26=1,VLOOKUP('DATA INPUT'!E26,'1A Factors'!$G$3:$Q$103,11,FALSE),"NA")</f>
        <v>0</v>
      </c>
      <c r="S26" s="15">
        <f t="shared" si="5"/>
        <v>0</v>
      </c>
      <c r="T26" s="15" t="e">
        <f xml:space="preserve"> IF(#REF!="", 0,#REF!)</f>
        <v>#REF!</v>
      </c>
      <c r="U26" s="16" t="e">
        <f t="shared" si="4"/>
        <v>#VALUE!</v>
      </c>
      <c r="V26" s="16" t="e">
        <f t="shared" si="6"/>
        <v>#VALUE!</v>
      </c>
      <c r="W26" s="16" t="e">
        <f t="shared" si="7"/>
        <v>#VALUE!</v>
      </c>
    </row>
    <row r="27" spans="1:233">
      <c r="A27" s="149"/>
      <c r="B27" s="43"/>
      <c r="C27" s="59"/>
      <c r="D27" s="59" t="s">
        <v>40</v>
      </c>
      <c r="E27" s="43" t="s">
        <v>41</v>
      </c>
      <c r="F27" s="16">
        <f>VLOOKUP($E27,'1A Factors'!$G$3:$Q$101,2,FALSE)</f>
        <v>0</v>
      </c>
      <c r="G27" s="63"/>
      <c r="H27" s="16" t="str">
        <f t="shared" si="12"/>
        <v>Select a fuel in column F</v>
      </c>
      <c r="I27" s="43" t="s">
        <v>42</v>
      </c>
      <c r="J27" s="16" t="str">
        <f>IF(I27="IPCC Default",VLOOKUP(E27,'1A Factors'!$G$3:$Q$101,3,FALSE),IF(I27="Country specific",VLOOKUP(E27,'1A Factors'!$G$3:$Q$101,5,FALSE),""))</f>
        <v/>
      </c>
      <c r="K27" s="16" t="str">
        <f>IF(I27="IPCC Default",VLOOKUP(E27,'1A Factors'!$G$3:$Q$101,4,FALSE),IF(I27="Country specific",VLOOKUP(E27,'1A Factors'!$G$3:$Q$101,6,FALSE),IF(AND(I27="Supplier specific",F27="Solid"),"TJ/Tonne",IF(AND(I27="Supplier specific",F27="Liquid"),"TJ/L",IF(AND(I27="Supplier specific",F27="Gas"),"TJ/m3",IF(I27="Select NCV","Select NCV Type in column K"))))))</f>
        <v>Select NCV Type in column K</v>
      </c>
      <c r="L27" s="16" t="str">
        <f>IF(AND(F27="Solid",G27&gt;=0),G27*J27,IF(AND(F27="Liquid",G27&gt;=0,I27="IPCC Default"),G27*VLOOKUP('DATA INPUT'!E27,'1A Factors'!$G$3:$Q$103,7,FALSE)*J27/1000,IF(AND(F27="Liquid",G27&gt;=0,I27="Country specific"),G27*J27,IF(AND(F27="Liquid",G27&gt;=0,I27="Supplier Specific"),G27*J27,IF(AND(F27="Gas",G27&gt;=0,I27="IPCC Default"),G27*VLOOKUP('DATA INPUT'!E27,'1A Factors'!$G$3:$Q$103,7,FALSE)*J27/1000,IF(AND(F27="Gas",G27&gt;=0,I27="Country Specific"),G27*J27,IF(AND(F27="Gas",G27&gt;=0,I27="Supplier Specific"),G27*J27,IF(AND(I27="Supplier specific",ISNUMBER(J27)=FALSE),"Enter Supplier specific NCV in column J","Check that consumption value or supplier specific NCV are positive non zero numbers"))))))))</f>
        <v>Check that consumption value or supplier specific NCV are positive non zero numbers</v>
      </c>
      <c r="M27" s="14" t="s">
        <v>43</v>
      </c>
      <c r="N27" s="16" t="str">
        <f>IF(M27=1,VLOOKUP('DATA INPUT'!E27,'1A Factors'!$G$3:$Q$103,8,FALSE),IF('DATA INPUT'!M27=2,VLOOKUP('DATA INPUT'!E27,'1A Factors'!$G$3:$Q$103,9,FALSE),IF(M27="2-Manual Input","",IF('DATA INPUT'!M27=3,"","Choose a Tier in column O"))))</f>
        <v>Choose a Tier in column O</v>
      </c>
      <c r="O27" s="16">
        <v>1</v>
      </c>
      <c r="P27" s="16">
        <f>IF(O27=1,VLOOKUP('DATA INPUT'!E27,'1A Factors'!$G$3:$Q$103,10,FALSE),"NA")</f>
        <v>0</v>
      </c>
      <c r="Q27" s="16">
        <v>1</v>
      </c>
      <c r="R27" s="62">
        <f>IF(Q27=1,VLOOKUP('DATA INPUT'!E27,'1A Factors'!$G$3:$Q$103,11,FALSE),"NA")</f>
        <v>0</v>
      </c>
      <c r="S27" s="15">
        <f t="shared" si="5"/>
        <v>0</v>
      </c>
      <c r="T27" s="15" t="e">
        <f xml:space="preserve"> IF(#REF!="", 0,#REF!)</f>
        <v>#REF!</v>
      </c>
      <c r="U27" s="16" t="e">
        <f t="shared" si="4"/>
        <v>#VALUE!</v>
      </c>
      <c r="V27" s="16" t="e">
        <f t="shared" si="6"/>
        <v>#VALUE!</v>
      </c>
      <c r="W27" s="16" t="e">
        <f t="shared" si="7"/>
        <v>#VALUE!</v>
      </c>
    </row>
    <row r="28" spans="1:233" ht="12" customHeight="1">
      <c r="A28" s="61"/>
      <c r="B28" s="61"/>
      <c r="C28" s="61"/>
      <c r="D28" s="41"/>
      <c r="E28" s="41"/>
      <c r="F28" s="1"/>
      <c r="G28" s="41"/>
      <c r="H28" s="1"/>
      <c r="I28" s="41"/>
      <c r="J28" s="41"/>
      <c r="K28" s="1"/>
      <c r="L28" s="1"/>
      <c r="M28" s="1"/>
      <c r="N28" s="1"/>
      <c r="O28" s="1"/>
      <c r="P28" s="1"/>
      <c r="Q28" s="1"/>
    </row>
    <row r="29" spans="1:233" s="58" customFormat="1" ht="14.25">
      <c r="A29" s="51"/>
      <c r="B29" s="52" t="s">
        <v>44</v>
      </c>
      <c r="C29" s="51"/>
      <c r="E29" s="52"/>
      <c r="F29" s="53"/>
      <c r="G29" s="52"/>
      <c r="H29" s="53"/>
      <c r="I29" s="52"/>
      <c r="J29" s="52"/>
      <c r="K29" s="53"/>
      <c r="L29" s="53"/>
      <c r="M29" s="53"/>
      <c r="N29" s="54" t="s">
        <v>45</v>
      </c>
      <c r="O29" s="55"/>
      <c r="P29" s="55"/>
      <c r="Q29" s="55"/>
      <c r="R29" s="56"/>
      <c r="S29" s="57"/>
      <c r="T29" s="57"/>
      <c r="U29" s="57">
        <f>SUMIF(U4:U27,"&gt;=0")</f>
        <v>625.31770000000006</v>
      </c>
      <c r="V29" s="57">
        <f>SUMIF(V4:V27,"&gt;=0")</f>
        <v>6.7000000000000002E-3</v>
      </c>
      <c r="W29" s="57">
        <f>SUMIF(W4:W27,"&gt;=0")</f>
        <v>1.005E-2</v>
      </c>
      <c r="X29" s="88"/>
      <c r="Y29" s="88"/>
      <c r="Z29" s="88"/>
      <c r="AA29" s="88"/>
      <c r="AB29" s="88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89"/>
      <c r="CS29" s="89"/>
      <c r="CT29" s="89"/>
      <c r="CU29" s="89"/>
      <c r="CV29" s="89"/>
      <c r="CW29" s="89"/>
      <c r="CX29" s="89"/>
      <c r="CY29" s="89"/>
      <c r="CZ29" s="89"/>
      <c r="DA29" s="89"/>
      <c r="DB29" s="89"/>
      <c r="DC29" s="89"/>
      <c r="DD29" s="89"/>
      <c r="DE29" s="89"/>
      <c r="DF29" s="89"/>
      <c r="DG29" s="89"/>
      <c r="DH29" s="89"/>
      <c r="DI29" s="89"/>
      <c r="DJ29" s="89"/>
      <c r="DK29" s="89"/>
      <c r="DL29" s="89"/>
      <c r="DM29" s="89"/>
      <c r="DN29" s="89"/>
      <c r="DO29" s="89"/>
      <c r="DP29" s="89"/>
      <c r="DQ29" s="89"/>
      <c r="DR29" s="89"/>
      <c r="DS29" s="89"/>
      <c r="DT29" s="89"/>
      <c r="DU29" s="89"/>
      <c r="DV29" s="89"/>
      <c r="DW29" s="89"/>
      <c r="DX29" s="89"/>
      <c r="DY29" s="89"/>
      <c r="DZ29" s="89"/>
      <c r="EA29" s="89"/>
      <c r="EB29" s="89"/>
      <c r="EC29" s="89"/>
      <c r="ED29" s="89"/>
      <c r="EE29" s="89"/>
      <c r="EF29" s="89"/>
      <c r="EG29" s="89"/>
      <c r="EH29" s="89"/>
      <c r="EI29" s="89"/>
      <c r="EJ29" s="89"/>
      <c r="EK29" s="89"/>
      <c r="EL29" s="89"/>
      <c r="EM29" s="89"/>
      <c r="EN29" s="89"/>
      <c r="EO29" s="89"/>
      <c r="EP29" s="89"/>
      <c r="EQ29" s="89"/>
      <c r="ER29" s="89"/>
      <c r="ES29" s="89"/>
      <c r="ET29" s="89"/>
      <c r="EU29" s="89"/>
      <c r="EV29" s="89"/>
      <c r="EW29" s="89"/>
      <c r="EX29" s="89"/>
      <c r="EY29" s="89"/>
      <c r="EZ29" s="89"/>
      <c r="FA29" s="89"/>
      <c r="FB29" s="89"/>
      <c r="FC29" s="89"/>
      <c r="FD29" s="89"/>
      <c r="FE29" s="89"/>
      <c r="FF29" s="89"/>
      <c r="FG29" s="89"/>
      <c r="FH29" s="89"/>
      <c r="FI29" s="89"/>
      <c r="FJ29" s="89"/>
      <c r="FK29" s="89"/>
      <c r="FL29" s="89"/>
      <c r="FM29" s="89"/>
      <c r="FN29" s="89"/>
      <c r="FO29" s="89"/>
      <c r="FP29" s="89"/>
      <c r="FQ29" s="89"/>
      <c r="FR29" s="89"/>
      <c r="FS29" s="89"/>
      <c r="FT29" s="89"/>
      <c r="FU29" s="89"/>
      <c r="FV29" s="89"/>
      <c r="FW29" s="89"/>
      <c r="FX29" s="89"/>
      <c r="FY29" s="89"/>
      <c r="FZ29" s="89"/>
      <c r="GA29" s="89"/>
      <c r="GB29" s="89"/>
      <c r="GC29" s="89"/>
      <c r="GD29" s="89"/>
      <c r="GE29" s="89"/>
      <c r="GF29" s="89"/>
      <c r="GG29" s="89"/>
      <c r="GH29" s="89"/>
      <c r="GI29" s="89"/>
      <c r="GJ29" s="89"/>
      <c r="GK29" s="89"/>
      <c r="GL29" s="89"/>
      <c r="GM29" s="89"/>
      <c r="GN29" s="89"/>
      <c r="GO29" s="89"/>
      <c r="GP29" s="89"/>
      <c r="GQ29" s="89"/>
      <c r="GR29" s="89"/>
      <c r="GS29" s="89"/>
      <c r="GT29" s="89"/>
      <c r="GU29" s="89"/>
      <c r="GV29" s="89"/>
      <c r="GW29" s="89"/>
      <c r="GX29" s="89"/>
      <c r="GY29" s="89"/>
      <c r="GZ29" s="89"/>
      <c r="HA29" s="89"/>
      <c r="HB29" s="89"/>
      <c r="HC29" s="89"/>
      <c r="HD29" s="89"/>
      <c r="HE29" s="89"/>
      <c r="HF29" s="89"/>
      <c r="HG29" s="89"/>
      <c r="HH29" s="89"/>
      <c r="HI29" s="89"/>
      <c r="HJ29" s="89"/>
      <c r="HK29" s="89"/>
      <c r="HL29" s="89"/>
      <c r="HM29" s="89"/>
      <c r="HN29" s="89"/>
      <c r="HO29" s="89"/>
      <c r="HP29" s="89"/>
      <c r="HQ29" s="89"/>
      <c r="HR29" s="89"/>
      <c r="HS29" s="89"/>
      <c r="HT29" s="89"/>
      <c r="HU29" s="89"/>
      <c r="HV29" s="89"/>
      <c r="HW29" s="89"/>
      <c r="HX29" s="89"/>
      <c r="HY29" s="89"/>
    </row>
    <row r="30" spans="1:233" ht="12.75" customHeight="1">
      <c r="A30" s="3"/>
      <c r="B30" s="3"/>
      <c r="C30" s="3"/>
      <c r="D30" s="41"/>
      <c r="E30" s="41"/>
      <c r="F30" s="1"/>
      <c r="G30" s="41"/>
      <c r="H30" s="1"/>
      <c r="I30" s="41"/>
      <c r="J30" s="41"/>
      <c r="K30" s="1"/>
      <c r="L30" s="97"/>
      <c r="M30" s="1"/>
      <c r="N30" s="1"/>
      <c r="O30" s="1"/>
      <c r="P30" s="1"/>
      <c r="Q30" s="1"/>
      <c r="R30" s="1"/>
      <c r="S30" s="1"/>
      <c r="T30" s="1"/>
      <c r="U30" s="67"/>
      <c r="V30" s="67"/>
      <c r="W30" s="67"/>
      <c r="X30" s="67"/>
      <c r="Y30" s="67"/>
      <c r="HW30"/>
      <c r="HX30"/>
      <c r="HY30"/>
    </row>
    <row r="31" spans="1:233" ht="12.75" customHeight="1">
      <c r="A31" s="3"/>
      <c r="B31" s="3"/>
      <c r="C31" s="3"/>
      <c r="D31" s="41"/>
      <c r="E31" s="41"/>
      <c r="F31" s="1"/>
      <c r="G31" s="41"/>
      <c r="H31" s="1"/>
      <c r="I31" s="41"/>
      <c r="J31" s="41"/>
      <c r="K31" s="1"/>
      <c r="L31" s="1"/>
      <c r="M31" s="1"/>
      <c r="N31" s="1"/>
      <c r="O31" s="1"/>
      <c r="P31" s="1"/>
      <c r="Q31" s="1"/>
      <c r="R31" s="1"/>
      <c r="S31" s="1"/>
      <c r="T31" s="1"/>
      <c r="U31" s="67"/>
      <c r="V31" s="67"/>
      <c r="W31" s="67"/>
      <c r="X31" s="67"/>
      <c r="Y31" s="67"/>
      <c r="HW31"/>
      <c r="HX31"/>
      <c r="HY31"/>
    </row>
    <row r="32" spans="1:233" ht="12.75" customHeight="1">
      <c r="A32" s="3"/>
      <c r="B32" s="3"/>
      <c r="C32" s="3"/>
      <c r="D32" s="41"/>
      <c r="E32" s="41"/>
      <c r="F32" s="1"/>
      <c r="G32" s="41"/>
      <c r="H32" s="1"/>
      <c r="I32" s="41"/>
      <c r="J32" s="41"/>
      <c r="K32" s="1"/>
      <c r="L32" s="1"/>
      <c r="M32" s="1"/>
      <c r="N32" s="1"/>
      <c r="O32" s="1"/>
      <c r="P32" s="1"/>
      <c r="Q32" s="1"/>
      <c r="R32" s="1"/>
      <c r="S32" s="1"/>
      <c r="T32" s="1"/>
      <c r="U32" s="67"/>
      <c r="V32" s="67"/>
      <c r="W32" s="67"/>
      <c r="X32" s="67"/>
      <c r="Y32" s="67"/>
      <c r="HW32"/>
      <c r="HX32"/>
      <c r="HY32"/>
    </row>
    <row r="33" spans="1:28" ht="12.75" customHeight="1">
      <c r="A33" s="3"/>
      <c r="B33" s="3"/>
      <c r="C33" s="3"/>
      <c r="D33" s="41"/>
      <c r="E33" s="41"/>
      <c r="F33" s="1"/>
      <c r="G33" s="41"/>
      <c r="H33" s="1"/>
      <c r="I33" s="41"/>
      <c r="J33" s="4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67"/>
      <c r="Y33" s="67"/>
      <c r="Z33" s="67"/>
      <c r="AA33" s="67"/>
      <c r="AB33" s="67"/>
    </row>
    <row r="34" spans="1:28" ht="12.75" customHeight="1">
      <c r="A34" s="3"/>
      <c r="B34" s="3"/>
      <c r="C34" s="3"/>
      <c r="D34" s="41"/>
      <c r="E34" s="41"/>
      <c r="F34" s="1"/>
      <c r="G34" s="41"/>
      <c r="H34" s="1"/>
      <c r="I34" s="41"/>
      <c r="J34" s="4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67"/>
      <c r="Y34" s="67"/>
      <c r="Z34" s="67"/>
      <c r="AA34" s="67"/>
      <c r="AB34" s="67"/>
    </row>
    <row r="35" spans="1:28" ht="12.75" customHeight="1">
      <c r="A35" s="3"/>
      <c r="B35" s="3"/>
      <c r="C35" s="3"/>
      <c r="D35" s="41"/>
      <c r="E35" s="41"/>
      <c r="F35" s="1"/>
      <c r="G35" s="41"/>
      <c r="H35" s="1"/>
      <c r="I35" s="41"/>
      <c r="J35" s="4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67"/>
      <c r="Y35" s="67"/>
      <c r="Z35" s="67"/>
      <c r="AA35" s="67"/>
      <c r="AB35" s="67"/>
    </row>
    <row r="36" spans="1:28" ht="12.75" customHeight="1">
      <c r="A36" s="3"/>
      <c r="B36" s="3"/>
      <c r="C36" s="3"/>
      <c r="D36" s="41"/>
      <c r="E36" s="41"/>
      <c r="F36" s="1"/>
      <c r="G36" s="41"/>
      <c r="H36" s="1"/>
      <c r="I36" s="41"/>
      <c r="J36" s="4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67"/>
      <c r="Y36" s="67"/>
      <c r="Z36" s="67"/>
      <c r="AA36" s="67"/>
      <c r="AB36" s="67"/>
    </row>
    <row r="37" spans="1:28" ht="12.75" customHeight="1">
      <c r="A37" s="3"/>
      <c r="B37" s="3"/>
      <c r="C37" s="3"/>
      <c r="D37" s="41"/>
      <c r="E37" s="41"/>
      <c r="F37" s="1"/>
      <c r="G37" s="41"/>
      <c r="H37" s="1"/>
      <c r="I37" s="41"/>
      <c r="J37" s="4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67"/>
      <c r="Y37" s="67"/>
      <c r="Z37" s="67"/>
      <c r="AA37" s="67"/>
      <c r="AB37" s="67"/>
    </row>
    <row r="38" spans="1:28" ht="12.75" customHeight="1">
      <c r="A38" s="3"/>
      <c r="B38" s="3"/>
      <c r="C38" s="3"/>
      <c r="D38" s="41"/>
      <c r="E38" s="41"/>
      <c r="F38" s="1"/>
      <c r="G38" s="41"/>
      <c r="H38" s="1"/>
      <c r="I38" s="41"/>
      <c r="J38" s="4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67"/>
      <c r="Y38" s="67"/>
      <c r="Z38" s="67"/>
      <c r="AA38" s="67"/>
      <c r="AB38" s="67"/>
    </row>
    <row r="39" spans="1:28" ht="12.75" customHeight="1">
      <c r="A39" s="3"/>
      <c r="B39" s="3"/>
      <c r="C39" s="3"/>
      <c r="D39" s="41"/>
      <c r="E39" s="41"/>
      <c r="F39" s="1"/>
      <c r="G39" s="41"/>
      <c r="H39" s="1"/>
      <c r="I39" s="41"/>
      <c r="J39" s="4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67"/>
      <c r="Y39" s="67"/>
      <c r="Z39" s="67"/>
      <c r="AA39" s="67"/>
      <c r="AB39" s="67"/>
    </row>
    <row r="40" spans="1:28" ht="12.75" customHeight="1">
      <c r="A40" s="3"/>
      <c r="B40" s="3"/>
      <c r="C40" s="3"/>
      <c r="D40" s="41"/>
      <c r="E40" s="41"/>
      <c r="F40" s="1"/>
      <c r="G40" s="41"/>
      <c r="H40" s="1"/>
      <c r="I40" s="41"/>
      <c r="J40" s="4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67"/>
      <c r="Y40" s="67"/>
      <c r="Z40" s="67"/>
      <c r="AA40" s="67"/>
      <c r="AB40" s="67"/>
    </row>
    <row r="41" spans="1:28" ht="12.75" customHeight="1">
      <c r="A41" s="3"/>
      <c r="B41" s="3"/>
      <c r="C41" s="3"/>
      <c r="D41" s="41"/>
      <c r="E41" s="41"/>
      <c r="F41" s="1"/>
      <c r="G41" s="41"/>
      <c r="H41" s="1"/>
      <c r="I41" s="41"/>
      <c r="J41" s="4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67"/>
      <c r="Y41" s="67"/>
      <c r="Z41" s="67"/>
      <c r="AA41" s="67"/>
      <c r="AB41" s="67"/>
    </row>
    <row r="42" spans="1:28" ht="12.75" customHeight="1">
      <c r="A42" s="3"/>
      <c r="B42" s="3"/>
      <c r="C42" s="3"/>
      <c r="D42" s="41"/>
      <c r="E42" s="41"/>
      <c r="F42" s="1"/>
      <c r="G42" s="41"/>
      <c r="H42" s="1"/>
      <c r="I42" s="41"/>
      <c r="J42" s="4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67"/>
      <c r="Y42" s="67"/>
      <c r="Z42" s="67"/>
      <c r="AA42" s="67"/>
      <c r="AB42" s="67"/>
    </row>
    <row r="43" spans="1:28" ht="12.75" customHeight="1">
      <c r="A43" s="3"/>
      <c r="B43" s="3"/>
      <c r="C43" s="3"/>
      <c r="D43" s="41"/>
      <c r="E43" s="41"/>
      <c r="F43" s="1"/>
      <c r="G43" s="41"/>
      <c r="H43" s="1"/>
      <c r="I43" s="41"/>
      <c r="J43" s="4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67"/>
      <c r="Y43" s="67"/>
      <c r="Z43" s="67"/>
      <c r="AA43" s="67"/>
      <c r="AB43" s="67"/>
    </row>
    <row r="44" spans="1:28" ht="12.75" customHeight="1">
      <c r="A44" s="3"/>
      <c r="B44" s="3"/>
      <c r="C44" s="3"/>
      <c r="D44" s="41"/>
      <c r="E44" s="41"/>
      <c r="F44" s="1"/>
      <c r="G44" s="41"/>
      <c r="H44" s="1"/>
      <c r="I44" s="41"/>
      <c r="J44" s="4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67"/>
      <c r="Y44" s="67"/>
      <c r="Z44" s="67"/>
      <c r="AA44" s="67"/>
      <c r="AB44" s="67"/>
    </row>
    <row r="45" spans="1:28" ht="12.75" customHeight="1">
      <c r="A45" s="3"/>
      <c r="B45" s="3"/>
      <c r="C45" s="3"/>
      <c r="D45" s="41"/>
      <c r="E45" s="41"/>
      <c r="F45" s="1"/>
      <c r="G45" s="41"/>
      <c r="H45" s="1"/>
      <c r="I45" s="41"/>
      <c r="J45" s="4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67"/>
      <c r="Y45" s="67"/>
      <c r="Z45" s="67"/>
      <c r="AA45" s="67"/>
      <c r="AB45" s="67"/>
    </row>
    <row r="46" spans="1:28" ht="12.75" customHeight="1">
      <c r="A46" s="3"/>
      <c r="B46" s="3"/>
      <c r="C46" s="3"/>
      <c r="D46" s="41"/>
      <c r="E46" s="41"/>
      <c r="F46" s="1"/>
      <c r="G46" s="41"/>
      <c r="H46" s="1"/>
      <c r="I46" s="41"/>
      <c r="J46" s="4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67"/>
      <c r="Y46" s="67"/>
      <c r="Z46" s="67"/>
      <c r="AA46" s="67"/>
      <c r="AB46" s="67"/>
    </row>
    <row r="47" spans="1:28" ht="12.75" customHeight="1">
      <c r="A47" s="3"/>
      <c r="B47" s="3"/>
      <c r="C47" s="3"/>
      <c r="D47" s="41"/>
      <c r="E47" s="41"/>
      <c r="F47" s="1"/>
      <c r="G47" s="41"/>
      <c r="H47" s="1"/>
      <c r="I47" s="41"/>
      <c r="J47" s="4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67"/>
      <c r="Y47" s="67"/>
      <c r="Z47" s="67"/>
      <c r="AA47" s="67"/>
      <c r="AB47" s="67"/>
    </row>
    <row r="48" spans="1:28" ht="12.75" customHeight="1">
      <c r="A48" s="3"/>
      <c r="B48" s="3"/>
      <c r="C48" s="3"/>
      <c r="D48" s="41"/>
      <c r="E48" s="41"/>
      <c r="F48" s="1"/>
      <c r="G48" s="41"/>
      <c r="H48" s="1"/>
      <c r="I48" s="41"/>
      <c r="J48" s="4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67"/>
      <c r="Y48" s="67"/>
      <c r="Z48" s="67"/>
      <c r="AA48" s="67"/>
      <c r="AB48" s="67"/>
    </row>
    <row r="49" spans="1:28" ht="12.75" customHeight="1">
      <c r="A49" s="3"/>
      <c r="B49" s="3"/>
      <c r="C49" s="3"/>
      <c r="D49" s="41"/>
      <c r="E49" s="41"/>
      <c r="F49" s="1"/>
      <c r="G49" s="41"/>
      <c r="H49" s="1"/>
      <c r="I49" s="41"/>
      <c r="J49" s="4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67"/>
      <c r="Y49" s="67"/>
      <c r="Z49" s="67"/>
      <c r="AA49" s="67"/>
      <c r="AB49" s="67"/>
    </row>
    <row r="50" spans="1:28" ht="12.75" customHeight="1">
      <c r="A50" s="3"/>
      <c r="B50" s="3"/>
      <c r="C50" s="3"/>
      <c r="D50" s="41"/>
      <c r="E50" s="41"/>
      <c r="F50" s="1"/>
      <c r="G50" s="41"/>
      <c r="H50" s="1"/>
      <c r="I50" s="41"/>
      <c r="J50" s="4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67"/>
      <c r="Y50" s="67"/>
      <c r="Z50" s="67"/>
      <c r="AA50" s="67"/>
      <c r="AB50" s="67"/>
    </row>
    <row r="51" spans="1:28" ht="12.75" customHeight="1">
      <c r="A51" s="3"/>
      <c r="B51" s="3"/>
      <c r="C51" s="3"/>
      <c r="D51" s="41"/>
      <c r="E51" s="41"/>
      <c r="F51" s="1"/>
      <c r="G51" s="41"/>
      <c r="H51" s="1"/>
      <c r="I51" s="41"/>
      <c r="J51" s="4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67"/>
      <c r="Y51" s="67"/>
      <c r="Z51" s="67"/>
      <c r="AA51" s="67"/>
      <c r="AB51" s="67"/>
    </row>
    <row r="52" spans="1:28" ht="12.75" customHeight="1">
      <c r="A52" s="3"/>
      <c r="B52" s="3"/>
      <c r="C52" s="3"/>
      <c r="D52" s="41"/>
      <c r="E52" s="41"/>
      <c r="F52" s="1"/>
      <c r="G52" s="41"/>
      <c r="H52" s="1"/>
      <c r="I52" s="41"/>
      <c r="J52" s="4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67"/>
      <c r="Y52" s="67"/>
      <c r="Z52" s="67"/>
      <c r="AA52" s="67"/>
      <c r="AB52" s="67"/>
    </row>
    <row r="53" spans="1:28" ht="12.75" customHeight="1">
      <c r="A53" s="3"/>
      <c r="B53" s="3"/>
      <c r="C53" s="3"/>
      <c r="D53" s="41"/>
      <c r="E53" s="41"/>
      <c r="F53" s="1"/>
      <c r="G53" s="41"/>
      <c r="H53" s="1"/>
      <c r="I53" s="41"/>
      <c r="J53" s="4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67"/>
      <c r="Y53" s="67"/>
      <c r="Z53" s="67"/>
      <c r="AA53" s="67"/>
      <c r="AB53" s="67"/>
    </row>
    <row r="54" spans="1:28" ht="12.75" customHeight="1">
      <c r="A54" s="3"/>
      <c r="B54" s="3"/>
      <c r="C54" s="3"/>
      <c r="D54" s="41"/>
      <c r="E54" s="41"/>
      <c r="F54" s="1"/>
      <c r="G54" s="41"/>
      <c r="H54" s="1"/>
      <c r="I54" s="41"/>
      <c r="J54" s="4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67"/>
      <c r="Y54" s="67"/>
      <c r="Z54" s="67"/>
      <c r="AA54" s="67"/>
      <c r="AB54" s="67"/>
    </row>
    <row r="55" spans="1:28" ht="12.75" customHeight="1">
      <c r="A55" s="3"/>
      <c r="B55" s="3"/>
      <c r="C55" s="3"/>
      <c r="D55" s="41"/>
      <c r="E55" s="41"/>
      <c r="F55" s="1"/>
      <c r="G55" s="41"/>
      <c r="H55" s="1"/>
      <c r="I55" s="41"/>
      <c r="J55" s="4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67"/>
      <c r="Y55" s="67"/>
      <c r="Z55" s="67"/>
      <c r="AA55" s="67"/>
      <c r="AB55" s="67"/>
    </row>
    <row r="56" spans="1:28" ht="12.75" customHeight="1">
      <c r="A56" s="3"/>
      <c r="B56" s="3"/>
      <c r="C56" s="3"/>
      <c r="D56" s="41"/>
      <c r="E56" s="41"/>
      <c r="F56" s="1"/>
      <c r="G56" s="41"/>
      <c r="H56" s="1"/>
      <c r="I56" s="41"/>
      <c r="J56" s="4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67"/>
      <c r="Y56" s="67"/>
      <c r="Z56" s="67"/>
      <c r="AA56" s="67"/>
      <c r="AB56" s="67"/>
    </row>
    <row r="57" spans="1:28" ht="12.75" customHeight="1">
      <c r="A57" s="3"/>
      <c r="B57" s="3"/>
      <c r="C57" s="3"/>
      <c r="D57" s="41"/>
      <c r="E57" s="41"/>
      <c r="F57" s="1"/>
      <c r="G57" s="41"/>
      <c r="H57" s="1"/>
      <c r="I57" s="41"/>
      <c r="J57" s="4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67"/>
      <c r="Y57" s="67"/>
      <c r="Z57" s="67"/>
      <c r="AA57" s="67"/>
      <c r="AB57" s="67"/>
    </row>
    <row r="58" spans="1:28" ht="12.75" customHeight="1">
      <c r="A58" s="3"/>
      <c r="B58" s="3"/>
      <c r="C58" s="3"/>
      <c r="D58" s="41"/>
      <c r="E58" s="41"/>
      <c r="F58" s="1"/>
      <c r="G58" s="41"/>
      <c r="H58" s="1"/>
      <c r="I58" s="41"/>
      <c r="J58" s="4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67"/>
      <c r="Y58" s="67"/>
      <c r="Z58" s="67"/>
      <c r="AA58" s="67"/>
      <c r="AB58" s="67"/>
    </row>
    <row r="59" spans="1:28" ht="12.75" customHeight="1">
      <c r="A59" s="3"/>
      <c r="B59" s="3"/>
      <c r="C59" s="3"/>
      <c r="D59" s="41"/>
      <c r="E59" s="41"/>
      <c r="F59" s="1"/>
      <c r="G59" s="41"/>
      <c r="H59" s="1"/>
      <c r="I59" s="41"/>
      <c r="J59" s="4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67"/>
      <c r="Y59" s="67"/>
      <c r="Z59" s="67"/>
      <c r="AA59" s="67"/>
      <c r="AB59" s="67"/>
    </row>
    <row r="60" spans="1:28" ht="12.75" customHeight="1">
      <c r="A60" s="3"/>
      <c r="B60" s="3"/>
      <c r="C60" s="3"/>
      <c r="D60" s="41"/>
      <c r="E60" s="41"/>
      <c r="F60" s="1"/>
      <c r="G60" s="41"/>
      <c r="H60" s="1"/>
      <c r="I60" s="41"/>
      <c r="J60" s="4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67"/>
      <c r="Y60" s="67"/>
      <c r="Z60" s="67"/>
      <c r="AA60" s="67"/>
      <c r="AB60" s="67"/>
    </row>
    <row r="61" spans="1:28" ht="12.75" customHeight="1">
      <c r="A61" s="3"/>
      <c r="B61" s="3"/>
      <c r="C61" s="3"/>
      <c r="D61" s="41"/>
      <c r="E61" s="41"/>
      <c r="F61" s="1"/>
      <c r="G61" s="41"/>
      <c r="H61" s="1"/>
      <c r="I61" s="41"/>
      <c r="J61" s="4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67"/>
      <c r="Y61" s="67"/>
      <c r="Z61" s="67"/>
      <c r="AA61" s="67"/>
      <c r="AB61" s="67"/>
    </row>
    <row r="62" spans="1:28" ht="12.75" customHeight="1">
      <c r="A62" s="3"/>
      <c r="B62" s="3"/>
      <c r="C62" s="3"/>
      <c r="D62" s="41"/>
      <c r="E62" s="41"/>
      <c r="F62" s="1"/>
      <c r="G62" s="41"/>
      <c r="H62" s="1"/>
      <c r="I62" s="41"/>
      <c r="J62" s="4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67"/>
      <c r="Y62" s="67"/>
      <c r="Z62" s="67"/>
      <c r="AA62" s="67"/>
      <c r="AB62" s="67"/>
    </row>
    <row r="63" spans="1:28" ht="12.75" customHeight="1">
      <c r="A63" s="3"/>
      <c r="B63" s="3"/>
      <c r="C63" s="3"/>
      <c r="D63" s="41"/>
      <c r="E63" s="41"/>
      <c r="F63" s="1"/>
      <c r="G63" s="41"/>
      <c r="H63" s="1"/>
      <c r="I63" s="41"/>
      <c r="J63" s="4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67"/>
      <c r="Y63" s="67"/>
      <c r="Z63" s="67"/>
      <c r="AA63" s="67"/>
      <c r="AB63" s="67"/>
    </row>
    <row r="64" spans="1:28" ht="12.75" customHeight="1">
      <c r="A64" s="3"/>
      <c r="B64" s="3"/>
      <c r="C64" s="3"/>
      <c r="D64" s="41"/>
      <c r="E64" s="41"/>
      <c r="F64" s="1"/>
      <c r="G64" s="41"/>
      <c r="H64" s="1"/>
      <c r="I64" s="41"/>
      <c r="J64" s="4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67"/>
      <c r="Y64" s="67"/>
      <c r="Z64" s="67"/>
      <c r="AA64" s="67"/>
      <c r="AB64" s="67"/>
    </row>
    <row r="65" spans="1:28" ht="12.75" customHeight="1">
      <c r="A65" s="3"/>
      <c r="B65" s="3"/>
      <c r="C65" s="3"/>
      <c r="D65" s="41"/>
      <c r="E65" s="41"/>
      <c r="F65" s="1"/>
      <c r="G65" s="41"/>
      <c r="H65" s="1"/>
      <c r="I65" s="41"/>
      <c r="J65" s="4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67"/>
      <c r="Y65" s="67"/>
      <c r="Z65" s="67"/>
      <c r="AA65" s="67"/>
      <c r="AB65" s="67"/>
    </row>
    <row r="66" spans="1:28" ht="12.75" customHeight="1">
      <c r="A66" s="3"/>
      <c r="B66" s="3"/>
      <c r="C66" s="3"/>
      <c r="D66" s="41"/>
      <c r="E66" s="41"/>
      <c r="F66" s="1"/>
      <c r="G66" s="41"/>
      <c r="H66" s="1"/>
      <c r="I66" s="41"/>
      <c r="J66" s="4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67"/>
      <c r="Y66" s="67"/>
      <c r="Z66" s="67"/>
      <c r="AA66" s="67"/>
      <c r="AB66" s="67"/>
    </row>
    <row r="67" spans="1:28" ht="12.75" customHeight="1">
      <c r="A67" s="3"/>
      <c r="B67" s="3"/>
      <c r="C67" s="3"/>
      <c r="D67" s="41"/>
      <c r="E67" s="41"/>
      <c r="F67" s="1"/>
      <c r="G67" s="41"/>
      <c r="H67" s="1"/>
      <c r="I67" s="41"/>
      <c r="J67" s="41"/>
      <c r="K67" s="1"/>
      <c r="L67" s="1"/>
      <c r="M67" s="1"/>
      <c r="N67" s="1"/>
      <c r="O67" s="1"/>
      <c r="P67" s="1"/>
      <c r="Q67" s="1" t="s">
        <v>46</v>
      </c>
      <c r="R67" s="1"/>
      <c r="S67" s="1"/>
      <c r="T67" s="1"/>
      <c r="U67" s="1"/>
      <c r="V67" s="1"/>
      <c r="W67" s="1"/>
      <c r="X67" s="67"/>
      <c r="Y67" s="67"/>
      <c r="Z67" s="67"/>
      <c r="AA67" s="67"/>
      <c r="AB67" s="67"/>
    </row>
    <row r="68" spans="1:28" ht="12.75" customHeight="1">
      <c r="A68" s="3"/>
      <c r="B68" s="3"/>
      <c r="C68" s="3"/>
      <c r="D68" s="41"/>
      <c r="E68" s="41"/>
      <c r="F68" s="1"/>
      <c r="G68" s="41"/>
      <c r="H68" s="1"/>
      <c r="I68" s="41"/>
      <c r="J68" s="4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67"/>
      <c r="Y68" s="67"/>
      <c r="Z68" s="67"/>
      <c r="AA68" s="67"/>
      <c r="AB68" s="67"/>
    </row>
    <row r="69" spans="1:28" ht="12.75" customHeight="1">
      <c r="A69" s="3"/>
      <c r="B69" s="3"/>
      <c r="C69" s="3"/>
      <c r="D69" s="41"/>
      <c r="E69" s="41"/>
      <c r="F69" s="1"/>
      <c r="G69" s="41"/>
      <c r="H69" s="1"/>
      <c r="I69" s="41"/>
      <c r="J69" s="4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67"/>
      <c r="Y69" s="67"/>
      <c r="Z69" s="67"/>
      <c r="AA69" s="67"/>
      <c r="AB69" s="67"/>
    </row>
    <row r="70" spans="1:28" ht="12.75" customHeight="1">
      <c r="A70" s="3"/>
      <c r="B70" s="3"/>
      <c r="C70" s="3"/>
      <c r="D70" s="41"/>
      <c r="E70" s="41"/>
      <c r="F70" s="1"/>
      <c r="G70" s="41"/>
      <c r="H70" s="1"/>
      <c r="I70" s="41"/>
      <c r="J70" s="4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67"/>
      <c r="Y70" s="67"/>
      <c r="Z70" s="67"/>
      <c r="AA70" s="67"/>
      <c r="AB70" s="67"/>
    </row>
    <row r="71" spans="1:28" ht="12.75" customHeight="1">
      <c r="A71" s="3"/>
      <c r="B71" s="3"/>
      <c r="C71" s="3"/>
      <c r="D71" s="41"/>
      <c r="E71" s="41"/>
      <c r="F71" s="1"/>
      <c r="G71" s="41"/>
      <c r="H71" s="1"/>
      <c r="I71" s="41"/>
      <c r="J71" s="4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67"/>
      <c r="Y71" s="67"/>
      <c r="Z71" s="67"/>
      <c r="AA71" s="67"/>
      <c r="AB71" s="67"/>
    </row>
    <row r="72" spans="1:28" ht="12.75" customHeight="1">
      <c r="A72" s="3"/>
      <c r="B72" s="3"/>
      <c r="C72" s="3"/>
      <c r="D72" s="41"/>
      <c r="E72" s="41"/>
      <c r="F72" s="1"/>
      <c r="G72" s="41"/>
      <c r="H72" s="1"/>
      <c r="I72" s="41"/>
      <c r="J72" s="4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67"/>
      <c r="Y72" s="67"/>
      <c r="Z72" s="67"/>
      <c r="AA72" s="67"/>
      <c r="AB72" s="67"/>
    </row>
    <row r="73" spans="1:28" ht="12.75" customHeight="1">
      <c r="A73" s="3"/>
      <c r="B73" s="3"/>
      <c r="C73" s="3"/>
      <c r="D73" s="41"/>
      <c r="E73" s="41"/>
      <c r="F73" s="1"/>
      <c r="G73" s="41"/>
      <c r="H73" s="1"/>
      <c r="I73" s="41"/>
      <c r="J73" s="4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67"/>
      <c r="Y73" s="67"/>
      <c r="Z73" s="67"/>
      <c r="AA73" s="67"/>
      <c r="AB73" s="67"/>
    </row>
    <row r="74" spans="1:28" ht="12.75" customHeight="1">
      <c r="A74" s="3"/>
      <c r="B74" s="3"/>
      <c r="C74" s="3"/>
      <c r="D74" s="41"/>
      <c r="E74" s="41"/>
      <c r="F74" s="1"/>
      <c r="G74" s="41"/>
      <c r="H74" s="1"/>
      <c r="I74" s="41"/>
      <c r="J74" s="4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67"/>
      <c r="Y74" s="67"/>
      <c r="Z74" s="67"/>
      <c r="AA74" s="67"/>
      <c r="AB74" s="67"/>
    </row>
    <row r="75" spans="1:28" ht="12.75" customHeight="1">
      <c r="A75" s="3"/>
      <c r="B75" s="3"/>
      <c r="C75" s="3"/>
      <c r="D75" s="41"/>
      <c r="E75" s="41"/>
      <c r="F75" s="1"/>
      <c r="G75" s="41"/>
      <c r="H75" s="1"/>
      <c r="I75" s="41"/>
      <c r="J75" s="4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67"/>
      <c r="Y75" s="67"/>
      <c r="Z75" s="67"/>
      <c r="AA75" s="67"/>
      <c r="AB75" s="67"/>
    </row>
    <row r="76" spans="1:28" ht="12.75" customHeight="1">
      <c r="A76" s="3"/>
      <c r="B76" s="3"/>
      <c r="C76" s="3"/>
      <c r="D76" s="41"/>
      <c r="E76" s="41"/>
      <c r="F76" s="1"/>
      <c r="G76" s="41"/>
      <c r="H76" s="1"/>
      <c r="I76" s="41"/>
      <c r="J76" s="4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67"/>
      <c r="Y76" s="67"/>
      <c r="Z76" s="67"/>
      <c r="AA76" s="67"/>
      <c r="AB76" s="67"/>
    </row>
    <row r="77" spans="1:28" ht="12.75" customHeight="1">
      <c r="A77" s="3"/>
      <c r="B77" s="3"/>
      <c r="C77" s="3"/>
      <c r="D77" s="41"/>
      <c r="E77" s="41"/>
      <c r="F77" s="1"/>
      <c r="G77" s="41"/>
      <c r="H77" s="1"/>
      <c r="I77" s="41"/>
      <c r="J77" s="4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67"/>
      <c r="Y77" s="67"/>
      <c r="Z77" s="67"/>
      <c r="AA77" s="67"/>
      <c r="AB77" s="67"/>
    </row>
    <row r="78" spans="1:28" ht="12.75" customHeight="1">
      <c r="A78" s="3"/>
      <c r="B78" s="3"/>
      <c r="C78" s="3"/>
      <c r="D78" s="41"/>
      <c r="E78" s="41"/>
      <c r="F78" s="1"/>
      <c r="G78" s="41"/>
      <c r="H78" s="1"/>
      <c r="I78" s="41"/>
      <c r="J78" s="4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67"/>
      <c r="Y78" s="67"/>
      <c r="Z78" s="67"/>
      <c r="AA78" s="67"/>
      <c r="AB78" s="67"/>
    </row>
    <row r="79" spans="1:28" ht="12.75" customHeight="1">
      <c r="A79" s="3"/>
      <c r="B79" s="3"/>
      <c r="C79" s="3"/>
      <c r="D79" s="41"/>
      <c r="E79" s="41"/>
      <c r="F79" s="1"/>
      <c r="G79" s="41"/>
      <c r="H79" s="1"/>
      <c r="I79" s="41"/>
      <c r="J79" s="4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67"/>
      <c r="Y79" s="67"/>
      <c r="Z79" s="67"/>
      <c r="AA79" s="67"/>
      <c r="AB79" s="67"/>
    </row>
    <row r="80" spans="1:28" ht="12.75" customHeight="1">
      <c r="A80" s="3"/>
      <c r="B80" s="3"/>
      <c r="C80" s="3"/>
      <c r="D80" s="41"/>
      <c r="E80" s="41"/>
      <c r="F80" s="1"/>
      <c r="G80" s="41"/>
      <c r="H80" s="1"/>
      <c r="I80" s="41"/>
      <c r="J80" s="4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67"/>
      <c r="Y80" s="67"/>
      <c r="Z80" s="67"/>
      <c r="AA80" s="67"/>
      <c r="AB80" s="67"/>
    </row>
    <row r="81" spans="1:28" ht="12.75" customHeight="1">
      <c r="A81" s="3"/>
      <c r="B81" s="3"/>
      <c r="C81" s="3"/>
      <c r="D81" s="41"/>
      <c r="E81" s="41"/>
      <c r="F81" s="1"/>
      <c r="G81" s="41"/>
      <c r="H81" s="1"/>
      <c r="I81" s="41"/>
      <c r="J81" s="4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67"/>
      <c r="Y81" s="67"/>
      <c r="Z81" s="67"/>
      <c r="AA81" s="67"/>
      <c r="AB81" s="67"/>
    </row>
    <row r="82" spans="1:28" ht="12.75" customHeight="1">
      <c r="A82" s="3"/>
      <c r="B82" s="3"/>
      <c r="C82" s="3"/>
      <c r="D82" s="41"/>
      <c r="E82" s="41"/>
      <c r="F82" s="1"/>
      <c r="G82" s="41"/>
      <c r="H82" s="1"/>
      <c r="I82" s="41"/>
      <c r="J82" s="4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67"/>
      <c r="Y82" s="67"/>
      <c r="Z82" s="67"/>
      <c r="AA82" s="67"/>
      <c r="AB82" s="67"/>
    </row>
    <row r="83" spans="1:28" ht="12.75" customHeight="1">
      <c r="A83" s="3"/>
      <c r="B83" s="3"/>
      <c r="C83" s="3"/>
      <c r="D83" s="41"/>
      <c r="E83" s="41"/>
      <c r="F83" s="1"/>
      <c r="G83" s="41"/>
      <c r="H83" s="1"/>
      <c r="I83" s="41"/>
      <c r="J83" s="4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67"/>
      <c r="Y83" s="67"/>
      <c r="Z83" s="67"/>
      <c r="AA83" s="67"/>
      <c r="AB83" s="67"/>
    </row>
    <row r="84" spans="1:28" ht="12.75" customHeight="1">
      <c r="A84" s="3"/>
      <c r="B84" s="3"/>
      <c r="C84" s="3"/>
      <c r="D84" s="41"/>
      <c r="E84" s="41"/>
      <c r="F84" s="1"/>
      <c r="G84" s="41"/>
      <c r="H84" s="1"/>
      <c r="I84" s="41"/>
      <c r="J84" s="4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67"/>
      <c r="Y84" s="67"/>
      <c r="Z84" s="67"/>
      <c r="AA84" s="67"/>
      <c r="AB84" s="67"/>
    </row>
    <row r="85" spans="1:28" ht="12.75" customHeight="1">
      <c r="A85" s="3"/>
      <c r="B85" s="3"/>
      <c r="C85" s="3"/>
      <c r="D85" s="41"/>
      <c r="E85" s="41"/>
      <c r="F85" s="1"/>
      <c r="G85" s="41"/>
      <c r="H85" s="1"/>
      <c r="I85" s="41"/>
      <c r="J85" s="4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67"/>
      <c r="Y85" s="67"/>
      <c r="Z85" s="67"/>
      <c r="AA85" s="67"/>
      <c r="AB85" s="67"/>
    </row>
    <row r="86" spans="1:28" ht="12.75" customHeight="1">
      <c r="A86" s="3"/>
      <c r="B86" s="3"/>
      <c r="C86" s="3"/>
      <c r="D86" s="41"/>
      <c r="E86" s="41"/>
      <c r="F86" s="1"/>
      <c r="G86" s="41"/>
      <c r="H86" s="1"/>
      <c r="I86" s="41"/>
      <c r="J86" s="4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67"/>
      <c r="Y86" s="67"/>
      <c r="Z86" s="67"/>
      <c r="AA86" s="67"/>
      <c r="AB86" s="67"/>
    </row>
    <row r="87" spans="1:28" ht="12.75" customHeight="1">
      <c r="A87" s="3"/>
      <c r="B87" s="3"/>
      <c r="C87" s="3"/>
      <c r="D87" s="41"/>
      <c r="E87" s="41"/>
      <c r="F87" s="1"/>
      <c r="G87" s="41"/>
      <c r="H87" s="1"/>
      <c r="I87" s="41"/>
      <c r="J87" s="4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67"/>
      <c r="Y87" s="67"/>
      <c r="Z87" s="67"/>
      <c r="AA87" s="67"/>
      <c r="AB87" s="67"/>
    </row>
    <row r="88" spans="1:28" ht="12.75" customHeight="1">
      <c r="A88" s="3"/>
      <c r="B88" s="3"/>
      <c r="C88" s="3"/>
      <c r="D88" s="41"/>
      <c r="E88" s="41"/>
      <c r="F88" s="1"/>
      <c r="G88" s="41"/>
      <c r="H88" s="1"/>
      <c r="I88" s="41"/>
      <c r="J88" s="4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67"/>
      <c r="Y88" s="67"/>
      <c r="Z88" s="67"/>
      <c r="AA88" s="67"/>
      <c r="AB88" s="67"/>
    </row>
    <row r="89" spans="1:28" ht="12.75" customHeight="1">
      <c r="A89" s="3"/>
      <c r="B89" s="3"/>
      <c r="C89" s="3"/>
      <c r="D89" s="41"/>
      <c r="E89" s="41"/>
      <c r="F89" s="1"/>
      <c r="G89" s="41"/>
      <c r="H89" s="1"/>
      <c r="I89" s="41"/>
      <c r="J89" s="4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67"/>
      <c r="Y89" s="67"/>
      <c r="Z89" s="67"/>
      <c r="AA89" s="67"/>
      <c r="AB89" s="67"/>
    </row>
    <row r="90" spans="1:28" ht="12.75" customHeight="1">
      <c r="A90" s="3"/>
      <c r="B90" s="3"/>
      <c r="C90" s="3"/>
      <c r="D90" s="41"/>
      <c r="E90" s="41"/>
      <c r="F90" s="1"/>
      <c r="G90" s="41"/>
      <c r="H90" s="1"/>
      <c r="I90" s="41"/>
      <c r="J90" s="4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67"/>
      <c r="Y90" s="67"/>
      <c r="Z90" s="67"/>
      <c r="AA90" s="67"/>
      <c r="AB90" s="67"/>
    </row>
    <row r="91" spans="1:28" ht="12.75" customHeight="1">
      <c r="A91" s="3"/>
      <c r="B91" s="3"/>
      <c r="C91" s="3"/>
      <c r="D91" s="41"/>
      <c r="E91" s="41"/>
      <c r="F91" s="1"/>
      <c r="G91" s="41"/>
      <c r="H91" s="1"/>
      <c r="I91" s="41"/>
      <c r="J91" s="4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67"/>
      <c r="Y91" s="67"/>
      <c r="Z91" s="67"/>
      <c r="AA91" s="67"/>
      <c r="AB91" s="67"/>
    </row>
    <row r="92" spans="1:28" ht="12.75" customHeight="1">
      <c r="A92" s="3"/>
      <c r="B92" s="3"/>
      <c r="C92" s="3"/>
      <c r="D92" s="41"/>
      <c r="E92" s="41"/>
      <c r="F92" s="1"/>
      <c r="G92" s="41"/>
      <c r="H92" s="1"/>
      <c r="I92" s="41"/>
      <c r="J92" s="4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67"/>
      <c r="Y92" s="67"/>
      <c r="Z92" s="67"/>
      <c r="AA92" s="67"/>
      <c r="AB92" s="67"/>
    </row>
    <row r="93" spans="1:28" ht="12.75" customHeight="1">
      <c r="A93" s="3"/>
      <c r="B93" s="3"/>
      <c r="C93" s="3"/>
      <c r="D93" s="41"/>
      <c r="E93" s="41"/>
      <c r="F93" s="1"/>
      <c r="G93" s="41"/>
      <c r="H93" s="1"/>
      <c r="I93" s="41"/>
      <c r="J93" s="4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67"/>
      <c r="Y93" s="67"/>
      <c r="Z93" s="67"/>
      <c r="AA93" s="67"/>
      <c r="AB93" s="67"/>
    </row>
    <row r="94" spans="1:28" ht="12.75" customHeight="1">
      <c r="A94" s="3"/>
      <c r="B94" s="3"/>
      <c r="C94" s="3"/>
      <c r="D94" s="41"/>
      <c r="E94" s="41"/>
      <c r="F94" s="1"/>
      <c r="G94" s="41"/>
      <c r="H94" s="1"/>
      <c r="I94" s="41"/>
      <c r="J94" s="4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67"/>
      <c r="Y94" s="67"/>
      <c r="Z94" s="67"/>
      <c r="AA94" s="67"/>
      <c r="AB94" s="67"/>
    </row>
    <row r="95" spans="1:28" ht="12.75" customHeight="1">
      <c r="A95" s="3"/>
      <c r="B95" s="3"/>
      <c r="C95" s="3"/>
      <c r="D95" s="41"/>
      <c r="E95" s="41"/>
      <c r="F95" s="1"/>
      <c r="G95" s="41"/>
      <c r="H95" s="1"/>
      <c r="I95" s="41"/>
      <c r="J95" s="4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67"/>
      <c r="Y95" s="67"/>
      <c r="Z95" s="67"/>
      <c r="AA95" s="67"/>
      <c r="AB95" s="67"/>
    </row>
    <row r="96" spans="1:28" ht="12.75" customHeight="1">
      <c r="A96" s="3"/>
      <c r="B96" s="3"/>
      <c r="C96" s="3"/>
      <c r="D96" s="41"/>
      <c r="E96" s="41"/>
      <c r="F96" s="1"/>
      <c r="G96" s="41"/>
      <c r="H96" s="1"/>
      <c r="I96" s="41"/>
      <c r="J96" s="4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67"/>
      <c r="Y96" s="67"/>
      <c r="Z96" s="67"/>
      <c r="AA96" s="67"/>
      <c r="AB96" s="67"/>
    </row>
    <row r="97" spans="1:28" ht="12.75" customHeight="1">
      <c r="A97" s="3"/>
      <c r="B97" s="3"/>
      <c r="C97" s="3"/>
      <c r="D97" s="41"/>
      <c r="E97" s="41"/>
      <c r="F97" s="1"/>
      <c r="G97" s="41"/>
      <c r="H97" s="1"/>
      <c r="I97" s="41"/>
      <c r="J97" s="4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67"/>
      <c r="Y97" s="67"/>
      <c r="Z97" s="67"/>
      <c r="AA97" s="67"/>
      <c r="AB97" s="67"/>
    </row>
    <row r="98" spans="1:28" ht="12.75" customHeight="1">
      <c r="A98" s="3"/>
      <c r="B98" s="3"/>
      <c r="C98" s="3"/>
      <c r="D98" s="41"/>
      <c r="E98" s="41"/>
      <c r="F98" s="1"/>
      <c r="G98" s="41"/>
      <c r="H98" s="1"/>
      <c r="I98" s="41"/>
      <c r="J98" s="4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67"/>
      <c r="Y98" s="67"/>
      <c r="Z98" s="67"/>
      <c r="AA98" s="67"/>
      <c r="AB98" s="67"/>
    </row>
    <row r="99" spans="1:28" ht="12.75" customHeight="1">
      <c r="A99" s="3"/>
      <c r="B99" s="3"/>
      <c r="C99" s="3"/>
      <c r="D99" s="41"/>
      <c r="E99" s="41"/>
      <c r="F99" s="1"/>
      <c r="G99" s="41"/>
      <c r="H99" s="1"/>
      <c r="I99" s="41"/>
      <c r="J99" s="4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67"/>
      <c r="Y99" s="67"/>
      <c r="Z99" s="67"/>
      <c r="AA99" s="67"/>
      <c r="AB99" s="67"/>
    </row>
    <row r="100" spans="1:28" ht="12.75" customHeight="1">
      <c r="A100" s="3"/>
      <c r="B100" s="3"/>
      <c r="C100" s="3"/>
      <c r="D100" s="41"/>
      <c r="E100" s="41"/>
      <c r="F100" s="1"/>
      <c r="G100" s="41"/>
      <c r="H100" s="1"/>
      <c r="I100" s="41"/>
      <c r="J100" s="4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67"/>
      <c r="Y100" s="67"/>
      <c r="Z100" s="67"/>
      <c r="AA100" s="67"/>
      <c r="AB100" s="67"/>
    </row>
    <row r="101" spans="1:28" ht="12.75" customHeight="1">
      <c r="A101" s="3"/>
      <c r="B101" s="3"/>
      <c r="C101" s="3"/>
      <c r="D101" s="41"/>
      <c r="E101" s="41"/>
      <c r="F101" s="1"/>
      <c r="G101" s="41"/>
      <c r="H101" s="1"/>
      <c r="I101" s="41"/>
      <c r="J101" s="4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67"/>
      <c r="Y101" s="67"/>
      <c r="Z101" s="67"/>
      <c r="AA101" s="67"/>
      <c r="AB101" s="67"/>
    </row>
    <row r="102" spans="1:28" ht="12.75" customHeight="1">
      <c r="A102" s="3"/>
      <c r="B102" s="3"/>
      <c r="C102" s="3"/>
      <c r="D102" s="41"/>
      <c r="E102" s="41"/>
      <c r="F102" s="1"/>
      <c r="G102" s="41"/>
      <c r="H102" s="1"/>
      <c r="I102" s="41"/>
      <c r="J102" s="4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67"/>
      <c r="Y102" s="67"/>
      <c r="Z102" s="67"/>
      <c r="AA102" s="67"/>
      <c r="AB102" s="67"/>
    </row>
    <row r="103" spans="1:28" ht="12.75" customHeight="1">
      <c r="A103" s="3"/>
      <c r="B103" s="3"/>
      <c r="C103" s="3"/>
      <c r="D103" s="41"/>
      <c r="E103" s="41"/>
      <c r="F103" s="1"/>
      <c r="G103" s="41"/>
      <c r="H103" s="1"/>
      <c r="I103" s="41"/>
      <c r="J103" s="4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67"/>
      <c r="Y103" s="67"/>
      <c r="Z103" s="67"/>
      <c r="AA103" s="67"/>
      <c r="AB103" s="67"/>
    </row>
    <row r="104" spans="1:28" ht="12.75" customHeight="1">
      <c r="A104" s="3"/>
      <c r="B104" s="3"/>
      <c r="C104" s="3"/>
      <c r="D104" s="41"/>
      <c r="E104" s="41"/>
      <c r="F104" s="1"/>
      <c r="G104" s="41"/>
      <c r="H104" s="1"/>
      <c r="I104" s="41"/>
      <c r="J104" s="4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67"/>
      <c r="Y104" s="67"/>
      <c r="Z104" s="67"/>
      <c r="AA104" s="67"/>
      <c r="AB104" s="67"/>
    </row>
    <row r="105" spans="1:28" ht="12.75" customHeight="1">
      <c r="A105" s="3"/>
      <c r="B105" s="3"/>
      <c r="C105" s="3"/>
      <c r="D105" s="41"/>
      <c r="E105" s="41"/>
      <c r="F105" s="1"/>
      <c r="G105" s="41"/>
      <c r="H105" s="1"/>
      <c r="I105" s="41"/>
      <c r="J105" s="4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67"/>
      <c r="Y105" s="67"/>
      <c r="Z105" s="67"/>
      <c r="AA105" s="67"/>
      <c r="AB105" s="67"/>
    </row>
    <row r="106" spans="1:28" ht="12.75" customHeight="1">
      <c r="A106" s="3"/>
      <c r="B106" s="3"/>
      <c r="C106" s="3"/>
      <c r="D106" s="41"/>
      <c r="E106" s="41"/>
      <c r="F106" s="1"/>
      <c r="G106" s="41"/>
      <c r="H106" s="1"/>
      <c r="I106" s="41"/>
      <c r="J106" s="4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67"/>
      <c r="Y106" s="67"/>
      <c r="Z106" s="67"/>
      <c r="AA106" s="67"/>
      <c r="AB106" s="67"/>
    </row>
    <row r="107" spans="1:28" ht="12.75" customHeight="1">
      <c r="A107" s="3"/>
      <c r="B107" s="3"/>
      <c r="C107" s="3"/>
      <c r="D107" s="41"/>
      <c r="E107" s="41"/>
      <c r="F107" s="1"/>
      <c r="G107" s="41"/>
      <c r="H107" s="1"/>
      <c r="I107" s="41"/>
      <c r="J107" s="4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67"/>
      <c r="Y107" s="67"/>
      <c r="Z107" s="67"/>
      <c r="AA107" s="67"/>
      <c r="AB107" s="67"/>
    </row>
    <row r="108" spans="1:28" ht="12.75" customHeight="1">
      <c r="A108" s="3"/>
      <c r="B108" s="3"/>
      <c r="C108" s="3"/>
      <c r="D108" s="41"/>
      <c r="E108" s="41"/>
      <c r="F108" s="1"/>
      <c r="G108" s="41"/>
      <c r="H108" s="1"/>
      <c r="I108" s="41"/>
      <c r="J108" s="4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67"/>
      <c r="Y108" s="67"/>
      <c r="Z108" s="67"/>
      <c r="AA108" s="67"/>
      <c r="AB108" s="67"/>
    </row>
    <row r="109" spans="1:28" ht="12.75" customHeight="1">
      <c r="A109" s="3"/>
      <c r="B109" s="3"/>
      <c r="C109" s="3"/>
      <c r="D109" s="41"/>
      <c r="E109" s="41"/>
      <c r="F109" s="1"/>
      <c r="G109" s="41"/>
      <c r="H109" s="1"/>
      <c r="I109" s="41"/>
      <c r="J109" s="4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67"/>
      <c r="Y109" s="67"/>
      <c r="Z109" s="67"/>
      <c r="AA109" s="67"/>
      <c r="AB109" s="67"/>
    </row>
    <row r="110" spans="1:28" ht="12.75" customHeight="1">
      <c r="A110" s="3"/>
      <c r="B110" s="3"/>
      <c r="C110" s="3"/>
      <c r="D110" s="41"/>
      <c r="E110" s="41"/>
      <c r="F110" s="1"/>
      <c r="G110" s="41"/>
      <c r="H110" s="1"/>
      <c r="I110" s="41"/>
      <c r="J110" s="4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67"/>
      <c r="Y110" s="67"/>
      <c r="Z110" s="67"/>
      <c r="AA110" s="67"/>
      <c r="AB110" s="67"/>
    </row>
    <row r="111" spans="1:28" ht="12.75" customHeight="1">
      <c r="A111" s="3"/>
      <c r="B111" s="3"/>
      <c r="C111" s="3"/>
      <c r="D111" s="41"/>
      <c r="E111" s="41"/>
      <c r="F111" s="1"/>
      <c r="G111" s="41"/>
      <c r="H111" s="1"/>
      <c r="I111" s="41"/>
      <c r="J111" s="4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67"/>
      <c r="Y111" s="67"/>
      <c r="Z111" s="67"/>
      <c r="AA111" s="67"/>
      <c r="AB111" s="67"/>
    </row>
    <row r="112" spans="1:28" ht="12.75" customHeight="1">
      <c r="A112" s="3"/>
      <c r="B112" s="3"/>
      <c r="C112" s="3"/>
      <c r="D112" s="41"/>
      <c r="E112" s="41"/>
      <c r="F112" s="1"/>
      <c r="G112" s="41"/>
      <c r="H112" s="1"/>
      <c r="I112" s="41"/>
      <c r="J112" s="4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67"/>
      <c r="Y112" s="67"/>
      <c r="Z112" s="67"/>
      <c r="AA112" s="67"/>
      <c r="AB112" s="67"/>
    </row>
    <row r="113" spans="1:28" ht="12.75" customHeight="1">
      <c r="A113" s="3"/>
      <c r="B113" s="3"/>
      <c r="C113" s="3"/>
      <c r="D113" s="41"/>
      <c r="E113" s="41"/>
      <c r="F113" s="1"/>
      <c r="G113" s="41"/>
      <c r="H113" s="1"/>
      <c r="I113" s="41"/>
      <c r="J113" s="4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67"/>
      <c r="Y113" s="67"/>
      <c r="Z113" s="67"/>
      <c r="AA113" s="67"/>
      <c r="AB113" s="67"/>
    </row>
    <row r="114" spans="1:28" ht="12.75" customHeight="1">
      <c r="A114" s="3"/>
      <c r="B114" s="3"/>
      <c r="C114" s="3"/>
      <c r="D114" s="41"/>
      <c r="E114" s="41"/>
      <c r="F114" s="1"/>
      <c r="G114" s="41"/>
      <c r="H114" s="1"/>
      <c r="I114" s="41"/>
      <c r="J114" s="4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67"/>
      <c r="Y114" s="67"/>
      <c r="Z114" s="67"/>
      <c r="AA114" s="67"/>
      <c r="AB114" s="67"/>
    </row>
    <row r="115" spans="1:28" ht="12.75" customHeight="1">
      <c r="A115" s="3"/>
      <c r="B115" s="3"/>
      <c r="C115" s="3"/>
      <c r="D115" s="41"/>
      <c r="E115" s="41"/>
      <c r="F115" s="1"/>
      <c r="G115" s="41"/>
      <c r="H115" s="1"/>
      <c r="I115" s="41"/>
      <c r="J115" s="4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67"/>
      <c r="Y115" s="67"/>
      <c r="Z115" s="67"/>
      <c r="AA115" s="67"/>
      <c r="AB115" s="67"/>
    </row>
    <row r="116" spans="1:28" ht="12.75" customHeight="1">
      <c r="A116" s="3"/>
      <c r="B116" s="3"/>
      <c r="C116" s="3"/>
      <c r="D116" s="41"/>
      <c r="E116" s="41"/>
      <c r="F116" s="1"/>
      <c r="G116" s="41"/>
      <c r="H116" s="1"/>
      <c r="I116" s="41"/>
      <c r="J116" s="4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67"/>
      <c r="Y116" s="67"/>
      <c r="Z116" s="67"/>
      <c r="AA116" s="67"/>
      <c r="AB116" s="67"/>
    </row>
    <row r="117" spans="1:28" ht="12.75" customHeight="1">
      <c r="A117" s="3"/>
      <c r="B117" s="3"/>
      <c r="C117" s="3"/>
      <c r="D117" s="41"/>
      <c r="E117" s="41"/>
      <c r="F117" s="1"/>
      <c r="G117" s="41"/>
      <c r="H117" s="1"/>
      <c r="I117" s="41"/>
      <c r="J117" s="4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67"/>
      <c r="Y117" s="67"/>
      <c r="Z117" s="67"/>
      <c r="AA117" s="67"/>
      <c r="AB117" s="67"/>
    </row>
    <row r="118" spans="1:28" ht="12.75" customHeight="1">
      <c r="A118" s="3"/>
      <c r="B118" s="3"/>
      <c r="C118" s="3"/>
      <c r="D118" s="41"/>
      <c r="E118" s="41"/>
      <c r="F118" s="1"/>
      <c r="G118" s="41"/>
      <c r="H118" s="1"/>
      <c r="I118" s="41"/>
      <c r="J118" s="4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67"/>
      <c r="Y118" s="67"/>
      <c r="Z118" s="67"/>
      <c r="AA118" s="67"/>
      <c r="AB118" s="67"/>
    </row>
    <row r="119" spans="1:28" ht="12.75" customHeight="1">
      <c r="A119" s="3"/>
      <c r="B119" s="3"/>
      <c r="C119" s="3"/>
      <c r="D119" s="41"/>
      <c r="E119" s="41"/>
      <c r="F119" s="1"/>
      <c r="G119" s="41"/>
      <c r="H119" s="1"/>
      <c r="I119" s="41"/>
      <c r="J119" s="4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67"/>
      <c r="Y119" s="67"/>
      <c r="Z119" s="67"/>
      <c r="AA119" s="67"/>
      <c r="AB119" s="67"/>
    </row>
    <row r="120" spans="1:28" ht="12.75" customHeight="1">
      <c r="A120" s="3"/>
      <c r="B120" s="3"/>
      <c r="C120" s="3"/>
      <c r="D120" s="41"/>
      <c r="E120" s="41"/>
      <c r="F120" s="1"/>
      <c r="G120" s="41"/>
      <c r="H120" s="1"/>
      <c r="I120" s="41"/>
      <c r="J120" s="4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67"/>
      <c r="Y120" s="67"/>
      <c r="Z120" s="67"/>
      <c r="AA120" s="67"/>
      <c r="AB120" s="67"/>
    </row>
    <row r="121" spans="1:28" ht="12.75" customHeight="1">
      <c r="A121" s="3"/>
      <c r="B121" s="3"/>
      <c r="C121" s="3"/>
      <c r="D121" s="41"/>
      <c r="E121" s="41"/>
      <c r="F121" s="1"/>
      <c r="G121" s="41"/>
      <c r="H121" s="1"/>
      <c r="I121" s="41"/>
      <c r="J121" s="4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67"/>
      <c r="Y121" s="67"/>
      <c r="Z121" s="67"/>
      <c r="AA121" s="67"/>
      <c r="AB121" s="67"/>
    </row>
    <row r="122" spans="1:28" ht="12.75" customHeight="1">
      <c r="A122" s="3"/>
      <c r="B122" s="3"/>
      <c r="C122" s="3"/>
      <c r="D122" s="41"/>
      <c r="E122" s="41"/>
      <c r="F122" s="1"/>
      <c r="G122" s="41"/>
      <c r="H122" s="1"/>
      <c r="I122" s="41"/>
      <c r="J122" s="4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67"/>
      <c r="Y122" s="67"/>
      <c r="Z122" s="67"/>
      <c r="AA122" s="67"/>
      <c r="AB122" s="67"/>
    </row>
    <row r="123" spans="1:28" ht="12.75" customHeight="1">
      <c r="A123" s="3"/>
      <c r="B123" s="3"/>
      <c r="C123" s="3"/>
      <c r="D123" s="41"/>
      <c r="E123" s="41"/>
      <c r="F123" s="1"/>
      <c r="G123" s="41"/>
      <c r="H123" s="1"/>
      <c r="I123" s="41"/>
      <c r="J123" s="4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67"/>
      <c r="Y123" s="67"/>
      <c r="Z123" s="67"/>
      <c r="AA123" s="67"/>
      <c r="AB123" s="67"/>
    </row>
    <row r="124" spans="1:28" ht="12.75" customHeight="1">
      <c r="A124" s="3"/>
      <c r="B124" s="3"/>
      <c r="C124" s="3"/>
      <c r="D124" s="41"/>
      <c r="E124" s="41"/>
      <c r="F124" s="1"/>
      <c r="G124" s="41"/>
      <c r="H124" s="1"/>
      <c r="I124" s="41"/>
      <c r="J124" s="4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67"/>
      <c r="Y124" s="67"/>
      <c r="Z124" s="67"/>
      <c r="AA124" s="67"/>
      <c r="AB124" s="67"/>
    </row>
    <row r="125" spans="1:28" ht="12.75" customHeight="1">
      <c r="A125" s="3"/>
      <c r="B125" s="3"/>
      <c r="C125" s="3"/>
      <c r="D125" s="41"/>
      <c r="E125" s="41"/>
      <c r="F125" s="1"/>
      <c r="G125" s="41"/>
      <c r="H125" s="1"/>
      <c r="I125" s="41"/>
      <c r="J125" s="4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67"/>
      <c r="Y125" s="67"/>
      <c r="Z125" s="67"/>
      <c r="AA125" s="67"/>
      <c r="AB125" s="67"/>
    </row>
    <row r="126" spans="1:28" ht="12.75" customHeight="1">
      <c r="A126" s="3"/>
      <c r="B126" s="3"/>
      <c r="C126" s="3"/>
      <c r="D126" s="41"/>
      <c r="E126" s="41"/>
      <c r="F126" s="1"/>
      <c r="G126" s="41"/>
      <c r="H126" s="1"/>
      <c r="I126" s="41"/>
      <c r="J126" s="4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67"/>
      <c r="Y126" s="67"/>
      <c r="Z126" s="67"/>
      <c r="AA126" s="67"/>
      <c r="AB126" s="67"/>
    </row>
    <row r="127" spans="1:28" ht="12.75" customHeight="1">
      <c r="A127" s="3"/>
      <c r="B127" s="3"/>
      <c r="C127" s="3"/>
      <c r="D127" s="41"/>
      <c r="E127" s="41"/>
      <c r="F127" s="1"/>
      <c r="G127" s="41"/>
      <c r="H127" s="1"/>
      <c r="I127" s="41"/>
      <c r="J127" s="4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67"/>
      <c r="Y127" s="67"/>
      <c r="Z127" s="67"/>
      <c r="AA127" s="67"/>
      <c r="AB127" s="67"/>
    </row>
    <row r="128" spans="1:28" ht="12.75" customHeight="1">
      <c r="A128" s="3"/>
      <c r="B128" s="3"/>
      <c r="C128" s="3"/>
      <c r="D128" s="41"/>
      <c r="E128" s="41"/>
      <c r="F128" s="1"/>
      <c r="G128" s="41"/>
      <c r="H128" s="1"/>
      <c r="I128" s="41"/>
      <c r="J128" s="4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67"/>
      <c r="Y128" s="67"/>
      <c r="Z128" s="67"/>
      <c r="AA128" s="67"/>
      <c r="AB128" s="67"/>
    </row>
    <row r="129" spans="1:28" ht="12.75" customHeight="1">
      <c r="A129" s="3"/>
      <c r="B129" s="3"/>
      <c r="C129" s="3"/>
      <c r="D129" s="41"/>
      <c r="E129" s="41"/>
      <c r="F129" s="1"/>
      <c r="G129" s="41"/>
      <c r="H129" s="1"/>
      <c r="I129" s="41"/>
      <c r="J129" s="4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67"/>
      <c r="Y129" s="67"/>
      <c r="Z129" s="67"/>
      <c r="AA129" s="67"/>
      <c r="AB129" s="67"/>
    </row>
    <row r="130" spans="1:28" ht="12.75" customHeight="1">
      <c r="A130" s="3"/>
      <c r="B130" s="3"/>
      <c r="C130" s="3"/>
      <c r="D130" s="41"/>
      <c r="E130" s="41"/>
      <c r="F130" s="1"/>
      <c r="G130" s="41"/>
      <c r="H130" s="1"/>
      <c r="I130" s="41"/>
      <c r="J130" s="4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67"/>
      <c r="Y130" s="67"/>
      <c r="Z130" s="67"/>
      <c r="AA130" s="67"/>
      <c r="AB130" s="67"/>
    </row>
    <row r="131" spans="1:28" ht="12.75" customHeight="1">
      <c r="A131" s="3"/>
      <c r="B131" s="3"/>
      <c r="C131" s="3"/>
      <c r="D131" s="41"/>
      <c r="E131" s="41"/>
      <c r="F131" s="1"/>
      <c r="G131" s="41"/>
      <c r="H131" s="1"/>
      <c r="I131" s="41"/>
      <c r="J131" s="4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67"/>
      <c r="Y131" s="67"/>
      <c r="Z131" s="67"/>
      <c r="AA131" s="67"/>
      <c r="AB131" s="67"/>
    </row>
    <row r="132" spans="1:28" ht="12.75" customHeight="1">
      <c r="A132" s="3"/>
      <c r="B132" s="3"/>
      <c r="C132" s="3"/>
      <c r="D132" s="41"/>
      <c r="E132" s="41"/>
      <c r="F132" s="1"/>
      <c r="G132" s="41"/>
      <c r="H132" s="1"/>
      <c r="I132" s="41"/>
      <c r="J132" s="4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67"/>
      <c r="Y132" s="67"/>
      <c r="Z132" s="67"/>
      <c r="AA132" s="67"/>
      <c r="AB132" s="67"/>
    </row>
    <row r="133" spans="1:28" ht="12.75" customHeight="1">
      <c r="A133" s="3"/>
      <c r="B133" s="3"/>
      <c r="C133" s="3"/>
      <c r="D133" s="41"/>
      <c r="E133" s="41"/>
      <c r="F133" s="1"/>
      <c r="G133" s="41"/>
      <c r="H133" s="1"/>
      <c r="I133" s="41"/>
      <c r="J133" s="4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67"/>
      <c r="Y133" s="67"/>
      <c r="Z133" s="67"/>
      <c r="AA133" s="67"/>
      <c r="AB133" s="67"/>
    </row>
    <row r="134" spans="1:28" ht="12.75" customHeight="1">
      <c r="A134" s="3"/>
      <c r="B134" s="3"/>
      <c r="C134" s="3"/>
      <c r="D134" s="41"/>
      <c r="E134" s="41"/>
      <c r="F134" s="1"/>
      <c r="G134" s="41"/>
      <c r="H134" s="1"/>
      <c r="I134" s="41"/>
      <c r="J134" s="4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67"/>
      <c r="Y134" s="67"/>
      <c r="Z134" s="67"/>
      <c r="AA134" s="67"/>
      <c r="AB134" s="67"/>
    </row>
    <row r="135" spans="1:28" ht="12.75" customHeight="1">
      <c r="A135" s="3"/>
      <c r="B135" s="3"/>
      <c r="C135" s="3"/>
      <c r="D135" s="41"/>
      <c r="E135" s="41"/>
      <c r="F135" s="1"/>
      <c r="G135" s="41"/>
      <c r="H135" s="1"/>
      <c r="I135" s="41"/>
      <c r="J135" s="4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67"/>
      <c r="Y135" s="67"/>
      <c r="Z135" s="67"/>
      <c r="AA135" s="67"/>
      <c r="AB135" s="67"/>
    </row>
    <row r="136" spans="1:28" ht="12.75" customHeight="1">
      <c r="A136" s="3"/>
      <c r="B136" s="3"/>
      <c r="C136" s="3"/>
      <c r="D136" s="41"/>
      <c r="E136" s="41"/>
      <c r="F136" s="1"/>
      <c r="G136" s="41"/>
      <c r="H136" s="1"/>
      <c r="I136" s="41"/>
      <c r="J136" s="4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67"/>
      <c r="Y136" s="67"/>
      <c r="Z136" s="67"/>
      <c r="AA136" s="67"/>
      <c r="AB136" s="67"/>
    </row>
    <row r="137" spans="1:28" ht="12.75" customHeight="1">
      <c r="A137" s="3"/>
      <c r="B137" s="3"/>
      <c r="C137" s="3"/>
      <c r="D137" s="41"/>
      <c r="E137" s="41"/>
      <c r="F137" s="1"/>
      <c r="G137" s="41"/>
      <c r="H137" s="1"/>
      <c r="I137" s="41"/>
      <c r="J137" s="4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67"/>
      <c r="Y137" s="67"/>
      <c r="Z137" s="67"/>
      <c r="AA137" s="67"/>
      <c r="AB137" s="67"/>
    </row>
    <row r="138" spans="1:28" ht="12.75" customHeight="1">
      <c r="A138" s="3"/>
      <c r="B138" s="3"/>
      <c r="C138" s="3"/>
      <c r="D138" s="41"/>
      <c r="E138" s="41"/>
      <c r="F138" s="1"/>
      <c r="G138" s="41"/>
      <c r="H138" s="1"/>
      <c r="I138" s="41"/>
      <c r="J138" s="4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67"/>
      <c r="Y138" s="67"/>
      <c r="Z138" s="67"/>
      <c r="AA138" s="67"/>
      <c r="AB138" s="67"/>
    </row>
    <row r="139" spans="1:28" ht="12.75" customHeight="1">
      <c r="A139" s="3"/>
      <c r="B139" s="3"/>
      <c r="C139" s="3"/>
      <c r="D139" s="41"/>
      <c r="E139" s="41"/>
      <c r="F139" s="1"/>
      <c r="G139" s="41"/>
      <c r="H139" s="1"/>
      <c r="I139" s="41"/>
      <c r="J139" s="4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67"/>
      <c r="Y139" s="67"/>
      <c r="Z139" s="67"/>
      <c r="AA139" s="67"/>
      <c r="AB139" s="67"/>
    </row>
    <row r="140" spans="1:28" ht="12.75" customHeight="1">
      <c r="A140" s="3"/>
      <c r="B140" s="3"/>
      <c r="C140" s="3"/>
      <c r="D140" s="41"/>
      <c r="E140" s="41"/>
      <c r="F140" s="1"/>
      <c r="G140" s="41"/>
      <c r="H140" s="1"/>
      <c r="I140" s="41"/>
      <c r="J140" s="4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67"/>
      <c r="Y140" s="67"/>
      <c r="Z140" s="67"/>
      <c r="AA140" s="67"/>
      <c r="AB140" s="67"/>
    </row>
    <row r="141" spans="1:28" ht="12.75" customHeight="1">
      <c r="A141" s="3"/>
      <c r="B141" s="3"/>
      <c r="C141" s="3"/>
      <c r="D141" s="41"/>
      <c r="E141" s="41"/>
      <c r="F141" s="1"/>
      <c r="G141" s="41"/>
      <c r="H141" s="1"/>
      <c r="I141" s="41"/>
      <c r="J141" s="4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67"/>
      <c r="Y141" s="67"/>
      <c r="Z141" s="67"/>
      <c r="AA141" s="67"/>
      <c r="AB141" s="67"/>
    </row>
    <row r="142" spans="1:28" ht="12.75" customHeight="1">
      <c r="A142" s="3"/>
      <c r="B142" s="3"/>
      <c r="C142" s="3"/>
      <c r="D142" s="41"/>
      <c r="E142" s="41"/>
      <c r="F142" s="1"/>
      <c r="G142" s="41"/>
      <c r="H142" s="1"/>
      <c r="I142" s="41"/>
      <c r="J142" s="4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67"/>
      <c r="Y142" s="67"/>
      <c r="Z142" s="67"/>
      <c r="AA142" s="67"/>
      <c r="AB142" s="67"/>
    </row>
    <row r="143" spans="1:28" ht="12.75" customHeight="1">
      <c r="A143" s="3"/>
      <c r="B143" s="3"/>
      <c r="C143" s="3"/>
      <c r="D143" s="41"/>
      <c r="E143" s="41"/>
      <c r="F143" s="1"/>
      <c r="G143" s="41"/>
      <c r="H143" s="1"/>
      <c r="I143" s="41"/>
      <c r="J143" s="4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67"/>
      <c r="Y143" s="67"/>
      <c r="Z143" s="67"/>
      <c r="AA143" s="67"/>
      <c r="AB143" s="67"/>
    </row>
    <row r="144" spans="1:28" ht="12.75" customHeight="1">
      <c r="A144" s="3"/>
      <c r="B144" s="3"/>
      <c r="C144" s="3"/>
      <c r="D144" s="41"/>
      <c r="E144" s="41"/>
      <c r="F144" s="1"/>
      <c r="G144" s="41"/>
      <c r="H144" s="1"/>
      <c r="I144" s="41"/>
      <c r="J144" s="4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67"/>
      <c r="Y144" s="67"/>
      <c r="Z144" s="67"/>
      <c r="AA144" s="67"/>
      <c r="AB144" s="67"/>
    </row>
    <row r="145" spans="1:28" ht="12.75" customHeight="1">
      <c r="A145" s="3"/>
      <c r="B145" s="3"/>
      <c r="C145" s="3"/>
      <c r="D145" s="41"/>
      <c r="E145" s="41"/>
      <c r="F145" s="1"/>
      <c r="G145" s="41"/>
      <c r="H145" s="1"/>
      <c r="I145" s="41"/>
      <c r="J145" s="4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67"/>
      <c r="Y145" s="67"/>
      <c r="Z145" s="67"/>
      <c r="AA145" s="67"/>
      <c r="AB145" s="67"/>
    </row>
    <row r="146" spans="1:28" ht="12.75" customHeight="1">
      <c r="A146" s="3"/>
      <c r="B146" s="3"/>
      <c r="C146" s="3"/>
      <c r="D146" s="41"/>
      <c r="E146" s="41"/>
      <c r="F146" s="1"/>
      <c r="G146" s="41"/>
      <c r="H146" s="1"/>
      <c r="I146" s="41"/>
      <c r="J146" s="4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67"/>
      <c r="Y146" s="67"/>
      <c r="Z146" s="67"/>
      <c r="AA146" s="67"/>
      <c r="AB146" s="67"/>
    </row>
    <row r="147" spans="1:28" ht="12.75" customHeight="1">
      <c r="A147" s="3"/>
      <c r="B147" s="3"/>
      <c r="C147" s="3"/>
      <c r="D147" s="41"/>
      <c r="E147" s="41"/>
      <c r="F147" s="1"/>
      <c r="G147" s="41"/>
      <c r="H147" s="1"/>
      <c r="I147" s="41"/>
      <c r="J147" s="4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67"/>
      <c r="Y147" s="67"/>
      <c r="Z147" s="67"/>
      <c r="AA147" s="67"/>
      <c r="AB147" s="67"/>
    </row>
    <row r="148" spans="1:28" ht="12.75" customHeight="1">
      <c r="A148" s="3"/>
      <c r="B148" s="3"/>
      <c r="C148" s="3"/>
      <c r="D148" s="41"/>
      <c r="E148" s="41"/>
      <c r="F148" s="1"/>
      <c r="G148" s="41"/>
      <c r="H148" s="1"/>
      <c r="I148" s="41"/>
      <c r="J148" s="4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67"/>
      <c r="Y148" s="67"/>
      <c r="Z148" s="67"/>
      <c r="AA148" s="67"/>
      <c r="AB148" s="67"/>
    </row>
    <row r="149" spans="1:28" ht="12.75" customHeight="1">
      <c r="A149" s="3"/>
      <c r="B149" s="3"/>
      <c r="C149" s="3"/>
      <c r="D149" s="41"/>
      <c r="E149" s="41"/>
      <c r="F149" s="1"/>
      <c r="G149" s="41"/>
      <c r="H149" s="1"/>
      <c r="I149" s="41"/>
      <c r="J149" s="4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67"/>
      <c r="Y149" s="67"/>
      <c r="Z149" s="67"/>
      <c r="AA149" s="67"/>
      <c r="AB149" s="67"/>
    </row>
    <row r="150" spans="1:28" ht="12.75" customHeight="1">
      <c r="A150" s="3"/>
      <c r="B150" s="3"/>
      <c r="C150" s="3"/>
      <c r="D150" s="41"/>
      <c r="E150" s="41"/>
      <c r="F150" s="1"/>
      <c r="G150" s="41"/>
      <c r="H150" s="1"/>
      <c r="I150" s="41"/>
      <c r="J150" s="4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67"/>
      <c r="Y150" s="67"/>
      <c r="Z150" s="67"/>
      <c r="AA150" s="67"/>
      <c r="AB150" s="67"/>
    </row>
    <row r="151" spans="1:28" ht="12.75" customHeight="1">
      <c r="A151" s="3"/>
      <c r="B151" s="3"/>
      <c r="C151" s="3"/>
      <c r="D151" s="41"/>
      <c r="E151" s="41"/>
      <c r="F151" s="1"/>
      <c r="G151" s="41"/>
      <c r="H151" s="1"/>
      <c r="I151" s="41"/>
      <c r="J151" s="4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67"/>
      <c r="Y151" s="67"/>
      <c r="Z151" s="67"/>
      <c r="AA151" s="67"/>
      <c r="AB151" s="67"/>
    </row>
    <row r="152" spans="1:28" ht="12.75" customHeight="1">
      <c r="A152" s="3"/>
      <c r="B152" s="3"/>
      <c r="C152" s="3"/>
      <c r="D152" s="41"/>
      <c r="E152" s="41"/>
      <c r="F152" s="1"/>
      <c r="G152" s="41"/>
      <c r="H152" s="1"/>
      <c r="I152" s="41"/>
      <c r="J152" s="4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67"/>
      <c r="Y152" s="67"/>
      <c r="Z152" s="67"/>
      <c r="AA152" s="67"/>
      <c r="AB152" s="67"/>
    </row>
    <row r="153" spans="1:28" ht="12.75" customHeight="1">
      <c r="A153" s="3"/>
      <c r="B153" s="3"/>
      <c r="C153" s="3"/>
      <c r="D153" s="41"/>
      <c r="E153" s="41"/>
      <c r="F153" s="1"/>
      <c r="G153" s="41"/>
      <c r="H153" s="1"/>
      <c r="I153" s="41"/>
      <c r="J153" s="4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67"/>
      <c r="Y153" s="67"/>
      <c r="Z153" s="67"/>
      <c r="AA153" s="67"/>
      <c r="AB153" s="67"/>
    </row>
    <row r="154" spans="1:28" ht="12.75" customHeight="1">
      <c r="A154" s="3"/>
      <c r="B154" s="3"/>
      <c r="C154" s="3"/>
      <c r="D154" s="41"/>
      <c r="E154" s="41"/>
      <c r="F154" s="1"/>
      <c r="G154" s="41"/>
      <c r="H154" s="1"/>
      <c r="I154" s="41"/>
      <c r="J154" s="4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67"/>
      <c r="Y154" s="67"/>
      <c r="Z154" s="67"/>
      <c r="AA154" s="67"/>
      <c r="AB154" s="67"/>
    </row>
    <row r="155" spans="1:28" ht="12.75" customHeight="1">
      <c r="A155" s="3"/>
      <c r="B155" s="3"/>
      <c r="C155" s="3"/>
      <c r="D155" s="41"/>
      <c r="E155" s="41"/>
      <c r="F155" s="1"/>
      <c r="G155" s="41"/>
      <c r="H155" s="1"/>
      <c r="I155" s="41"/>
      <c r="J155" s="4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67"/>
      <c r="Y155" s="67"/>
      <c r="Z155" s="67"/>
      <c r="AA155" s="67"/>
      <c r="AB155" s="67"/>
    </row>
    <row r="156" spans="1:28" ht="12.75" customHeight="1">
      <c r="A156" s="3"/>
      <c r="B156" s="3"/>
      <c r="C156" s="3"/>
      <c r="D156" s="41"/>
      <c r="E156" s="41"/>
      <c r="F156" s="1"/>
      <c r="G156" s="41"/>
      <c r="H156" s="1"/>
      <c r="I156" s="41"/>
      <c r="J156" s="4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67"/>
      <c r="Y156" s="67"/>
      <c r="Z156" s="67"/>
      <c r="AA156" s="67"/>
      <c r="AB156" s="67"/>
    </row>
    <row r="157" spans="1:28" ht="12.75" customHeight="1">
      <c r="A157" s="3"/>
      <c r="B157" s="3"/>
      <c r="C157" s="3"/>
      <c r="D157" s="41"/>
      <c r="E157" s="41"/>
      <c r="F157" s="1"/>
      <c r="G157" s="41"/>
      <c r="H157" s="1"/>
      <c r="I157" s="41"/>
      <c r="J157" s="4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67"/>
      <c r="Y157" s="67"/>
      <c r="Z157" s="67"/>
      <c r="AA157" s="67"/>
      <c r="AB157" s="67"/>
    </row>
    <row r="158" spans="1:28" ht="12.75" customHeight="1">
      <c r="A158" s="3"/>
      <c r="B158" s="3"/>
      <c r="C158" s="3"/>
      <c r="D158" s="41"/>
      <c r="E158" s="41"/>
      <c r="F158" s="1"/>
      <c r="G158" s="41"/>
      <c r="H158" s="1"/>
      <c r="I158" s="41"/>
      <c r="J158" s="4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67"/>
      <c r="Y158" s="67"/>
      <c r="Z158" s="67"/>
      <c r="AA158" s="67"/>
      <c r="AB158" s="67"/>
    </row>
    <row r="159" spans="1:28" ht="12.75" customHeight="1">
      <c r="A159" s="3"/>
      <c r="B159" s="3"/>
      <c r="C159" s="3"/>
      <c r="D159" s="41"/>
      <c r="E159" s="41"/>
      <c r="F159" s="1"/>
      <c r="G159" s="41"/>
      <c r="H159" s="1"/>
      <c r="I159" s="41"/>
      <c r="J159" s="4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67"/>
      <c r="Y159" s="67"/>
      <c r="Z159" s="67"/>
      <c r="AA159" s="67"/>
      <c r="AB159" s="67"/>
    </row>
    <row r="160" spans="1:28" ht="12.75" customHeight="1">
      <c r="A160" s="3"/>
      <c r="B160" s="3"/>
      <c r="C160" s="3"/>
      <c r="D160" s="41"/>
      <c r="E160" s="41"/>
      <c r="F160" s="1"/>
      <c r="G160" s="41"/>
      <c r="H160" s="1"/>
      <c r="I160" s="41"/>
      <c r="J160" s="4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67"/>
      <c r="Y160" s="67"/>
      <c r="Z160" s="67"/>
      <c r="AA160" s="67"/>
      <c r="AB160" s="67"/>
    </row>
    <row r="161" spans="1:28" ht="12.75" customHeight="1">
      <c r="A161" s="3"/>
      <c r="B161" s="3"/>
      <c r="C161" s="3"/>
      <c r="D161" s="41"/>
      <c r="E161" s="41"/>
      <c r="F161" s="1"/>
      <c r="G161" s="41"/>
      <c r="H161" s="1"/>
      <c r="I161" s="41"/>
      <c r="J161" s="4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67"/>
      <c r="Y161" s="67"/>
      <c r="Z161" s="67"/>
      <c r="AA161" s="67"/>
      <c r="AB161" s="67"/>
    </row>
    <row r="162" spans="1:28" ht="12.75" customHeight="1">
      <c r="A162" s="3"/>
      <c r="B162" s="3"/>
      <c r="C162" s="3"/>
      <c r="D162" s="41"/>
      <c r="E162" s="41"/>
      <c r="F162" s="1"/>
      <c r="G162" s="41"/>
      <c r="H162" s="1"/>
      <c r="I162" s="41"/>
      <c r="J162" s="4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67"/>
      <c r="Y162" s="67"/>
      <c r="Z162" s="67"/>
      <c r="AA162" s="67"/>
      <c r="AB162" s="67"/>
    </row>
    <row r="163" spans="1:28" ht="12.75" customHeight="1">
      <c r="A163" s="3"/>
      <c r="B163" s="3"/>
      <c r="C163" s="3"/>
      <c r="D163" s="41"/>
      <c r="E163" s="41"/>
      <c r="F163" s="1"/>
      <c r="G163" s="41"/>
      <c r="H163" s="1"/>
      <c r="I163" s="41"/>
      <c r="J163" s="4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67"/>
      <c r="Y163" s="67"/>
      <c r="Z163" s="67"/>
      <c r="AA163" s="67"/>
      <c r="AB163" s="67"/>
    </row>
    <row r="164" spans="1:28" ht="12.75" customHeight="1">
      <c r="A164" s="3"/>
      <c r="B164" s="3"/>
      <c r="C164" s="3"/>
      <c r="D164" s="41"/>
      <c r="E164" s="41"/>
      <c r="F164" s="1"/>
      <c r="G164" s="41"/>
      <c r="H164" s="1"/>
      <c r="I164" s="41"/>
      <c r="J164" s="4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67"/>
      <c r="Y164" s="67"/>
      <c r="Z164" s="67"/>
      <c r="AA164" s="67"/>
      <c r="AB164" s="67"/>
    </row>
    <row r="165" spans="1:28" ht="12.75" customHeight="1">
      <c r="A165" s="3"/>
      <c r="B165" s="3"/>
      <c r="C165" s="3"/>
      <c r="D165" s="41"/>
      <c r="E165" s="41"/>
      <c r="F165" s="1"/>
      <c r="G165" s="41"/>
      <c r="H165" s="1"/>
      <c r="I165" s="41"/>
      <c r="J165" s="4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67"/>
      <c r="Y165" s="67"/>
      <c r="Z165" s="67"/>
      <c r="AA165" s="67"/>
      <c r="AB165" s="67"/>
    </row>
    <row r="166" spans="1:28" ht="12.75" customHeight="1">
      <c r="A166" s="3"/>
      <c r="B166" s="3"/>
      <c r="C166" s="3"/>
      <c r="D166" s="41"/>
      <c r="E166" s="41"/>
      <c r="F166" s="1"/>
      <c r="G166" s="41"/>
      <c r="H166" s="1"/>
      <c r="I166" s="41"/>
      <c r="J166" s="4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67"/>
      <c r="Y166" s="67"/>
      <c r="Z166" s="67"/>
      <c r="AA166" s="67"/>
      <c r="AB166" s="67"/>
    </row>
    <row r="167" spans="1:28" ht="12.75" customHeight="1">
      <c r="A167" s="3"/>
      <c r="B167" s="3"/>
      <c r="C167" s="3"/>
      <c r="D167" s="41"/>
      <c r="E167" s="41"/>
      <c r="F167" s="1"/>
      <c r="G167" s="41"/>
      <c r="H167" s="1"/>
      <c r="I167" s="41"/>
      <c r="J167" s="4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67"/>
      <c r="Y167" s="67"/>
      <c r="Z167" s="67"/>
      <c r="AA167" s="67"/>
      <c r="AB167" s="67"/>
    </row>
    <row r="168" spans="1:28" ht="12.75" customHeight="1">
      <c r="A168" s="3"/>
      <c r="B168" s="3"/>
      <c r="C168" s="3"/>
      <c r="D168" s="41"/>
      <c r="E168" s="41"/>
      <c r="F168" s="1"/>
      <c r="G168" s="41"/>
      <c r="H168" s="1"/>
      <c r="I168" s="41"/>
      <c r="J168" s="4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67"/>
      <c r="Y168" s="67"/>
      <c r="Z168" s="67"/>
      <c r="AA168" s="67"/>
      <c r="AB168" s="67"/>
    </row>
    <row r="169" spans="1:28" ht="12.75" customHeight="1">
      <c r="A169" s="3"/>
      <c r="B169" s="3"/>
      <c r="C169" s="3"/>
      <c r="D169" s="41"/>
      <c r="E169" s="41"/>
      <c r="F169" s="1"/>
      <c r="G169" s="41"/>
      <c r="H169" s="1"/>
      <c r="I169" s="41"/>
      <c r="J169" s="4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67"/>
      <c r="Y169" s="67"/>
      <c r="Z169" s="67"/>
      <c r="AA169" s="67"/>
      <c r="AB169" s="67"/>
    </row>
    <row r="170" spans="1:28" ht="12.75" customHeight="1">
      <c r="A170" s="3"/>
      <c r="B170" s="3"/>
      <c r="C170" s="3"/>
      <c r="D170" s="41"/>
      <c r="E170" s="41"/>
      <c r="F170" s="1"/>
      <c r="G170" s="41"/>
      <c r="H170" s="1"/>
      <c r="I170" s="41"/>
      <c r="J170" s="4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67"/>
      <c r="Y170" s="67"/>
      <c r="Z170" s="67"/>
      <c r="AA170" s="67"/>
      <c r="AB170" s="67"/>
    </row>
    <row r="171" spans="1:28" ht="12.75" customHeight="1">
      <c r="A171" s="3"/>
      <c r="B171" s="3"/>
      <c r="C171" s="3"/>
      <c r="D171" s="41"/>
      <c r="E171" s="41"/>
      <c r="F171" s="1"/>
      <c r="G171" s="41"/>
      <c r="H171" s="1"/>
      <c r="I171" s="41"/>
      <c r="J171" s="4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67"/>
      <c r="Y171" s="67"/>
      <c r="Z171" s="67"/>
      <c r="AA171" s="67"/>
      <c r="AB171" s="67"/>
    </row>
    <row r="172" spans="1:28" ht="12.75" customHeight="1">
      <c r="A172" s="3"/>
      <c r="B172" s="3"/>
      <c r="C172" s="3"/>
      <c r="D172" s="41"/>
      <c r="E172" s="41"/>
      <c r="F172" s="1"/>
      <c r="G172" s="41"/>
      <c r="H172" s="1"/>
      <c r="I172" s="41"/>
      <c r="J172" s="4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67"/>
      <c r="Y172" s="67"/>
      <c r="Z172" s="67"/>
      <c r="AA172" s="67"/>
      <c r="AB172" s="67"/>
    </row>
    <row r="173" spans="1:28" ht="12.75" customHeight="1">
      <c r="A173" s="3"/>
      <c r="B173" s="3"/>
      <c r="C173" s="3"/>
      <c r="D173" s="41"/>
      <c r="E173" s="41"/>
      <c r="F173" s="1"/>
      <c r="G173" s="41"/>
      <c r="H173" s="1"/>
      <c r="I173" s="41"/>
      <c r="J173" s="4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67"/>
      <c r="Y173" s="67"/>
      <c r="Z173" s="67"/>
      <c r="AA173" s="67"/>
      <c r="AB173" s="67"/>
    </row>
    <row r="174" spans="1:28" ht="12.75" customHeight="1">
      <c r="A174" s="3"/>
      <c r="B174" s="3"/>
      <c r="C174" s="3"/>
      <c r="D174" s="41"/>
      <c r="E174" s="41"/>
      <c r="F174" s="1"/>
      <c r="G174" s="41"/>
      <c r="H174" s="1"/>
      <c r="I174" s="41"/>
      <c r="J174" s="4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67"/>
      <c r="Y174" s="67"/>
      <c r="Z174" s="67"/>
      <c r="AA174" s="67"/>
      <c r="AB174" s="67"/>
    </row>
    <row r="175" spans="1:28" ht="12.75" customHeight="1">
      <c r="A175" s="3"/>
      <c r="B175" s="3"/>
      <c r="C175" s="3"/>
      <c r="D175" s="41"/>
      <c r="E175" s="41"/>
      <c r="F175" s="1"/>
      <c r="G175" s="41"/>
      <c r="H175" s="1"/>
      <c r="I175" s="41"/>
      <c r="J175" s="4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67"/>
      <c r="Y175" s="67"/>
      <c r="Z175" s="67"/>
      <c r="AA175" s="67"/>
      <c r="AB175" s="67"/>
    </row>
    <row r="176" spans="1:28" ht="12.75" customHeight="1">
      <c r="A176" s="3"/>
      <c r="B176" s="3"/>
      <c r="C176" s="3"/>
      <c r="D176" s="41"/>
      <c r="E176" s="41"/>
      <c r="F176" s="1"/>
      <c r="G176" s="41"/>
      <c r="H176" s="1"/>
      <c r="I176" s="41"/>
      <c r="J176" s="4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67"/>
      <c r="Y176" s="67"/>
      <c r="Z176" s="67"/>
      <c r="AA176" s="67"/>
      <c r="AB176" s="67"/>
    </row>
    <row r="177" spans="1:28" ht="12.75" customHeight="1">
      <c r="A177" s="3"/>
      <c r="B177" s="3"/>
      <c r="C177" s="3"/>
      <c r="D177" s="41"/>
      <c r="E177" s="41"/>
      <c r="F177" s="1"/>
      <c r="G177" s="41"/>
      <c r="H177" s="1"/>
      <c r="I177" s="41"/>
      <c r="J177" s="4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67"/>
      <c r="Y177" s="67"/>
      <c r="Z177" s="67"/>
      <c r="AA177" s="67"/>
      <c r="AB177" s="67"/>
    </row>
    <row r="178" spans="1:28" ht="12.75" customHeight="1">
      <c r="A178" s="3"/>
      <c r="B178" s="3"/>
      <c r="C178" s="3"/>
      <c r="D178" s="41"/>
      <c r="E178" s="41"/>
      <c r="F178" s="1"/>
      <c r="G178" s="41"/>
      <c r="H178" s="1"/>
      <c r="I178" s="41"/>
      <c r="J178" s="4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67"/>
      <c r="Y178" s="67"/>
      <c r="Z178" s="67"/>
      <c r="AA178" s="67"/>
      <c r="AB178" s="67"/>
    </row>
    <row r="179" spans="1:28" ht="12.75" customHeight="1">
      <c r="A179" s="3"/>
      <c r="B179" s="3"/>
      <c r="C179" s="3"/>
      <c r="D179" s="41"/>
      <c r="E179" s="41"/>
      <c r="F179" s="1"/>
      <c r="G179" s="41"/>
      <c r="H179" s="1"/>
      <c r="I179" s="41"/>
      <c r="J179" s="4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67"/>
      <c r="Y179" s="67"/>
      <c r="Z179" s="67"/>
      <c r="AA179" s="67"/>
      <c r="AB179" s="67"/>
    </row>
    <row r="180" spans="1:28" ht="12.75" customHeight="1">
      <c r="A180" s="3"/>
      <c r="B180" s="3"/>
      <c r="C180" s="3"/>
      <c r="D180" s="41"/>
      <c r="E180" s="41"/>
      <c r="F180" s="1"/>
      <c r="G180" s="41"/>
      <c r="H180" s="1"/>
      <c r="I180" s="41"/>
      <c r="J180" s="4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67"/>
      <c r="Y180" s="67"/>
      <c r="Z180" s="67"/>
      <c r="AA180" s="67"/>
      <c r="AB180" s="67"/>
    </row>
    <row r="181" spans="1:28" ht="12.75" customHeight="1">
      <c r="A181" s="3"/>
      <c r="B181" s="3"/>
      <c r="C181" s="3"/>
      <c r="D181" s="41"/>
      <c r="E181" s="41"/>
      <c r="F181" s="1"/>
      <c r="G181" s="41"/>
      <c r="H181" s="1"/>
      <c r="I181" s="41"/>
      <c r="J181" s="4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67"/>
      <c r="Y181" s="67"/>
      <c r="Z181" s="67"/>
      <c r="AA181" s="67"/>
      <c r="AB181" s="67"/>
    </row>
    <row r="182" spans="1:28" ht="12.75" customHeight="1">
      <c r="A182" s="3"/>
      <c r="B182" s="3"/>
      <c r="C182" s="3"/>
      <c r="D182" s="41"/>
      <c r="E182" s="41"/>
      <c r="F182" s="1"/>
      <c r="G182" s="41"/>
      <c r="H182" s="1"/>
      <c r="I182" s="41"/>
      <c r="J182" s="4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67"/>
      <c r="Y182" s="67"/>
      <c r="Z182" s="67"/>
      <c r="AA182" s="67"/>
      <c r="AB182" s="67"/>
    </row>
    <row r="183" spans="1:28" ht="12.75" customHeight="1">
      <c r="A183" s="3"/>
      <c r="B183" s="3"/>
      <c r="C183" s="3"/>
      <c r="D183" s="41"/>
      <c r="E183" s="41"/>
      <c r="F183" s="1"/>
      <c r="G183" s="41"/>
      <c r="H183" s="1"/>
      <c r="I183" s="41"/>
      <c r="J183" s="4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67"/>
      <c r="Y183" s="67"/>
      <c r="Z183" s="67"/>
      <c r="AA183" s="67"/>
      <c r="AB183" s="67"/>
    </row>
    <row r="184" spans="1:28" ht="12.75" customHeight="1">
      <c r="A184" s="3"/>
      <c r="B184" s="3"/>
      <c r="C184" s="3"/>
      <c r="D184" s="41"/>
      <c r="E184" s="41"/>
      <c r="F184" s="1"/>
      <c r="G184" s="41"/>
      <c r="H184" s="1"/>
      <c r="I184" s="41"/>
      <c r="J184" s="4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67"/>
      <c r="Y184" s="67"/>
      <c r="Z184" s="67"/>
      <c r="AA184" s="67"/>
      <c r="AB184" s="67"/>
    </row>
    <row r="185" spans="1:28" ht="12.75" customHeight="1">
      <c r="A185" s="3"/>
      <c r="B185" s="3"/>
      <c r="C185" s="3"/>
      <c r="D185" s="41"/>
      <c r="E185" s="41"/>
      <c r="F185" s="1"/>
      <c r="G185" s="41"/>
      <c r="H185" s="1"/>
      <c r="I185" s="41"/>
      <c r="J185" s="4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67"/>
      <c r="Y185" s="67"/>
      <c r="Z185" s="67"/>
      <c r="AA185" s="67"/>
      <c r="AB185" s="67"/>
    </row>
    <row r="186" spans="1:28" ht="12.75" customHeight="1">
      <c r="A186" s="3"/>
      <c r="B186" s="3"/>
      <c r="C186" s="3"/>
      <c r="D186" s="41"/>
      <c r="E186" s="41"/>
      <c r="F186" s="1"/>
      <c r="G186" s="41"/>
      <c r="H186" s="1"/>
      <c r="I186" s="41"/>
      <c r="J186" s="4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67"/>
      <c r="Y186" s="67"/>
      <c r="Z186" s="67"/>
      <c r="AA186" s="67"/>
      <c r="AB186" s="67"/>
    </row>
    <row r="187" spans="1:28" ht="12.75" customHeight="1">
      <c r="A187" s="3"/>
      <c r="B187" s="3"/>
      <c r="C187" s="3"/>
      <c r="D187" s="41"/>
      <c r="E187" s="41"/>
      <c r="F187" s="1"/>
      <c r="G187" s="41"/>
      <c r="H187" s="1"/>
      <c r="I187" s="41"/>
      <c r="J187" s="4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67"/>
      <c r="Y187" s="67"/>
      <c r="Z187" s="67"/>
      <c r="AA187" s="67"/>
      <c r="AB187" s="67"/>
    </row>
    <row r="188" spans="1:28" ht="12.75" customHeight="1">
      <c r="A188" s="3"/>
      <c r="B188" s="3"/>
      <c r="C188" s="3"/>
      <c r="D188" s="41"/>
      <c r="E188" s="41"/>
      <c r="F188" s="1"/>
      <c r="G188" s="41"/>
      <c r="H188" s="1"/>
      <c r="I188" s="41"/>
      <c r="J188" s="4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67"/>
      <c r="Y188" s="67"/>
      <c r="Z188" s="67"/>
      <c r="AA188" s="67"/>
      <c r="AB188" s="67"/>
    </row>
    <row r="189" spans="1:28" ht="12.75" customHeight="1">
      <c r="A189" s="3"/>
      <c r="B189" s="3"/>
      <c r="C189" s="3"/>
      <c r="D189" s="41"/>
      <c r="E189" s="41"/>
      <c r="F189" s="1"/>
      <c r="G189" s="41"/>
      <c r="H189" s="1"/>
      <c r="I189" s="41"/>
      <c r="J189" s="4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67"/>
      <c r="Y189" s="67"/>
      <c r="Z189" s="67"/>
      <c r="AA189" s="67"/>
      <c r="AB189" s="67"/>
    </row>
    <row r="190" spans="1:28" ht="12.75" customHeight="1">
      <c r="A190" s="3"/>
      <c r="B190" s="3"/>
      <c r="C190" s="3"/>
      <c r="D190" s="41"/>
      <c r="E190" s="41"/>
      <c r="F190" s="1"/>
      <c r="G190" s="41"/>
      <c r="H190" s="1"/>
      <c r="I190" s="41"/>
      <c r="J190" s="4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67"/>
      <c r="Y190" s="67"/>
      <c r="Z190" s="67"/>
      <c r="AA190" s="67"/>
      <c r="AB190" s="67"/>
    </row>
    <row r="191" spans="1:28" ht="12.75" customHeight="1">
      <c r="A191" s="3"/>
      <c r="B191" s="3"/>
      <c r="C191" s="3"/>
      <c r="D191" s="41"/>
      <c r="E191" s="41"/>
      <c r="F191" s="1"/>
      <c r="G191" s="41"/>
      <c r="H191" s="1"/>
      <c r="I191" s="41"/>
      <c r="J191" s="4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67"/>
      <c r="Y191" s="67"/>
      <c r="Z191" s="67"/>
      <c r="AA191" s="67"/>
      <c r="AB191" s="67"/>
    </row>
    <row r="192" spans="1:28" ht="12.75" customHeight="1">
      <c r="A192" s="3"/>
      <c r="B192" s="3"/>
      <c r="C192" s="3"/>
      <c r="D192" s="41"/>
      <c r="E192" s="41"/>
      <c r="F192" s="1"/>
      <c r="G192" s="41"/>
      <c r="H192" s="1"/>
      <c r="I192" s="41"/>
      <c r="J192" s="4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67"/>
      <c r="Y192" s="67"/>
      <c r="Z192" s="67"/>
      <c r="AA192" s="67"/>
      <c r="AB192" s="67"/>
    </row>
    <row r="193" spans="1:28" ht="12.75" customHeight="1">
      <c r="A193" s="3"/>
      <c r="B193" s="3"/>
      <c r="C193" s="3"/>
      <c r="D193" s="41"/>
      <c r="E193" s="41"/>
      <c r="F193" s="1"/>
      <c r="G193" s="41"/>
      <c r="H193" s="1"/>
      <c r="I193" s="41"/>
      <c r="J193" s="4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67"/>
      <c r="Y193" s="67"/>
      <c r="Z193" s="67"/>
      <c r="AA193" s="67"/>
      <c r="AB193" s="67"/>
    </row>
    <row r="194" spans="1:28" ht="12.75" customHeight="1">
      <c r="A194" s="3"/>
      <c r="B194" s="3"/>
      <c r="C194" s="3"/>
      <c r="D194" s="41"/>
      <c r="E194" s="41"/>
      <c r="F194" s="1"/>
      <c r="G194" s="41"/>
      <c r="H194" s="1"/>
      <c r="I194" s="41"/>
      <c r="J194" s="4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67"/>
      <c r="Y194" s="67"/>
      <c r="Z194" s="67"/>
      <c r="AA194" s="67"/>
      <c r="AB194" s="67"/>
    </row>
    <row r="195" spans="1:28" ht="12.75" customHeight="1">
      <c r="A195" s="3"/>
      <c r="B195" s="3"/>
      <c r="C195" s="3"/>
      <c r="D195" s="41"/>
      <c r="E195" s="41"/>
      <c r="F195" s="1"/>
      <c r="G195" s="41"/>
      <c r="H195" s="1"/>
      <c r="I195" s="41"/>
      <c r="J195" s="4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67"/>
      <c r="Y195" s="67"/>
      <c r="Z195" s="67"/>
      <c r="AA195" s="67"/>
      <c r="AB195" s="67"/>
    </row>
    <row r="196" spans="1:28" ht="12.75" customHeight="1">
      <c r="A196" s="3"/>
      <c r="B196" s="3"/>
      <c r="C196" s="3"/>
      <c r="D196" s="41"/>
      <c r="E196" s="41"/>
      <c r="F196" s="1"/>
      <c r="G196" s="41"/>
      <c r="H196" s="1"/>
      <c r="I196" s="41"/>
      <c r="J196" s="4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67"/>
      <c r="Y196" s="67"/>
      <c r="Z196" s="67"/>
      <c r="AA196" s="67"/>
      <c r="AB196" s="67"/>
    </row>
    <row r="197" spans="1:28" ht="12.75" customHeight="1">
      <c r="A197" s="3"/>
      <c r="B197" s="3"/>
      <c r="C197" s="3"/>
      <c r="D197" s="41"/>
      <c r="E197" s="41"/>
      <c r="F197" s="1"/>
      <c r="G197" s="41"/>
      <c r="H197" s="1"/>
      <c r="I197" s="41"/>
      <c r="J197" s="4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67"/>
      <c r="Y197" s="67"/>
      <c r="Z197" s="67"/>
      <c r="AA197" s="67"/>
      <c r="AB197" s="67"/>
    </row>
    <row r="198" spans="1:28" ht="12.75" customHeight="1">
      <c r="A198" s="3"/>
      <c r="B198" s="3"/>
      <c r="C198" s="3"/>
      <c r="D198" s="41"/>
      <c r="E198" s="41"/>
      <c r="F198" s="1"/>
      <c r="G198" s="41"/>
      <c r="H198" s="1"/>
      <c r="I198" s="41"/>
      <c r="J198" s="4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67"/>
      <c r="Y198" s="67"/>
      <c r="Z198" s="67"/>
      <c r="AA198" s="67"/>
      <c r="AB198" s="67"/>
    </row>
    <row r="199" spans="1:28" ht="12.75" customHeight="1">
      <c r="A199" s="3"/>
      <c r="B199" s="3"/>
      <c r="C199" s="3"/>
      <c r="D199" s="41"/>
      <c r="E199" s="41"/>
      <c r="F199" s="1"/>
      <c r="G199" s="41"/>
      <c r="H199" s="1"/>
      <c r="I199" s="41"/>
      <c r="J199" s="4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67"/>
      <c r="Y199" s="67"/>
      <c r="Z199" s="67"/>
      <c r="AA199" s="67"/>
      <c r="AB199" s="67"/>
    </row>
    <row r="200" spans="1:28" ht="12.75" customHeight="1">
      <c r="A200" s="3"/>
      <c r="B200" s="3"/>
      <c r="C200" s="3"/>
      <c r="D200" s="41"/>
      <c r="E200" s="41"/>
      <c r="F200" s="1"/>
      <c r="G200" s="41"/>
      <c r="H200" s="1"/>
      <c r="I200" s="41"/>
      <c r="J200" s="4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67"/>
      <c r="Y200" s="67"/>
      <c r="Z200" s="67"/>
      <c r="AA200" s="67"/>
      <c r="AB200" s="67"/>
    </row>
    <row r="201" spans="1:28" ht="12.75" customHeight="1">
      <c r="A201" s="3"/>
      <c r="B201" s="3"/>
      <c r="C201" s="3"/>
      <c r="D201" s="41"/>
      <c r="E201" s="41"/>
      <c r="F201" s="1"/>
      <c r="G201" s="41"/>
      <c r="H201" s="1"/>
      <c r="I201" s="41"/>
      <c r="J201" s="4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67"/>
      <c r="Y201" s="67"/>
      <c r="Z201" s="67"/>
      <c r="AA201" s="67"/>
      <c r="AB201" s="67"/>
    </row>
    <row r="202" spans="1:28" ht="12.75" customHeight="1">
      <c r="A202" s="3"/>
      <c r="B202" s="3"/>
      <c r="C202" s="3"/>
      <c r="D202" s="41"/>
      <c r="E202" s="41"/>
      <c r="F202" s="1"/>
      <c r="G202" s="41"/>
      <c r="H202" s="1"/>
      <c r="I202" s="41"/>
      <c r="J202" s="4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67"/>
      <c r="Y202" s="67"/>
      <c r="Z202" s="67"/>
      <c r="AA202" s="67"/>
      <c r="AB202" s="67"/>
    </row>
    <row r="203" spans="1:28" ht="12.75" customHeight="1">
      <c r="A203" s="3"/>
      <c r="B203" s="3"/>
      <c r="C203" s="3"/>
      <c r="D203" s="41"/>
      <c r="E203" s="41"/>
      <c r="F203" s="1"/>
      <c r="G203" s="41"/>
      <c r="H203" s="1"/>
      <c r="I203" s="41"/>
      <c r="J203" s="4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67"/>
      <c r="Y203" s="67"/>
      <c r="Z203" s="67"/>
      <c r="AA203" s="67"/>
      <c r="AB203" s="67"/>
    </row>
    <row r="204" spans="1:28" ht="12.75" customHeight="1">
      <c r="A204" s="3"/>
      <c r="B204" s="3"/>
      <c r="C204" s="3"/>
      <c r="D204" s="41"/>
      <c r="E204" s="41"/>
      <c r="F204" s="1"/>
      <c r="G204" s="41"/>
      <c r="H204" s="1"/>
      <c r="I204" s="41"/>
      <c r="J204" s="4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67"/>
      <c r="Y204" s="67"/>
      <c r="Z204" s="67"/>
      <c r="AA204" s="67"/>
      <c r="AB204" s="67"/>
    </row>
    <row r="205" spans="1:28" ht="12.75" customHeight="1">
      <c r="A205" s="3"/>
      <c r="B205" s="3"/>
      <c r="C205" s="3"/>
      <c r="D205" s="41"/>
      <c r="E205" s="41"/>
      <c r="F205" s="1"/>
      <c r="G205" s="41"/>
      <c r="H205" s="1"/>
      <c r="I205" s="41"/>
      <c r="J205" s="4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67"/>
      <c r="Y205" s="67"/>
      <c r="Z205" s="67"/>
      <c r="AA205" s="67"/>
      <c r="AB205" s="67"/>
    </row>
    <row r="206" spans="1:28" ht="12.75" customHeight="1">
      <c r="A206" s="3"/>
      <c r="B206" s="3"/>
      <c r="C206" s="3"/>
      <c r="D206" s="41"/>
      <c r="E206" s="41"/>
      <c r="F206" s="1"/>
      <c r="G206" s="41"/>
      <c r="H206" s="1"/>
      <c r="I206" s="41"/>
      <c r="J206" s="4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67"/>
      <c r="Y206" s="67"/>
      <c r="Z206" s="67"/>
      <c r="AA206" s="67"/>
      <c r="AB206" s="67"/>
    </row>
    <row r="207" spans="1:28" ht="12.75" customHeight="1">
      <c r="A207" s="3"/>
      <c r="B207" s="3"/>
      <c r="C207" s="3"/>
      <c r="D207" s="41"/>
      <c r="E207" s="41"/>
      <c r="F207" s="1"/>
      <c r="G207" s="41"/>
      <c r="H207" s="1"/>
      <c r="I207" s="41"/>
      <c r="J207" s="4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67"/>
      <c r="Y207" s="67"/>
      <c r="Z207" s="67"/>
      <c r="AA207" s="67"/>
      <c r="AB207" s="67"/>
    </row>
    <row r="208" spans="1:28" ht="12.75" customHeight="1">
      <c r="A208" s="3"/>
      <c r="B208" s="3"/>
      <c r="C208" s="3"/>
      <c r="D208" s="41"/>
      <c r="E208" s="41"/>
      <c r="F208" s="1"/>
      <c r="G208" s="41"/>
      <c r="H208" s="1"/>
      <c r="I208" s="41"/>
      <c r="J208" s="4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67"/>
      <c r="Y208" s="67"/>
      <c r="Z208" s="67"/>
      <c r="AA208" s="67"/>
      <c r="AB208" s="67"/>
    </row>
    <row r="209" spans="1:28" ht="12.75" customHeight="1">
      <c r="A209" s="3"/>
      <c r="B209" s="3"/>
      <c r="C209" s="3"/>
      <c r="D209" s="41"/>
      <c r="E209" s="41"/>
      <c r="F209" s="1"/>
      <c r="G209" s="41"/>
      <c r="H209" s="1"/>
      <c r="I209" s="41"/>
      <c r="J209" s="4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67"/>
      <c r="Y209" s="67"/>
      <c r="Z209" s="67"/>
      <c r="AA209" s="67"/>
      <c r="AB209" s="67"/>
    </row>
    <row r="210" spans="1:28" ht="12.75" customHeight="1">
      <c r="A210" s="3"/>
      <c r="B210" s="3"/>
      <c r="C210" s="3"/>
      <c r="D210" s="41"/>
      <c r="E210" s="41"/>
      <c r="F210" s="1"/>
      <c r="G210" s="41"/>
      <c r="H210" s="1"/>
      <c r="I210" s="41"/>
      <c r="J210" s="4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67"/>
      <c r="Y210" s="67"/>
      <c r="Z210" s="67"/>
      <c r="AA210" s="67"/>
      <c r="AB210" s="67"/>
    </row>
    <row r="211" spans="1:28" ht="12.75" customHeight="1">
      <c r="A211" s="3"/>
      <c r="B211" s="3"/>
      <c r="C211" s="3"/>
      <c r="D211" s="41"/>
      <c r="E211" s="41"/>
      <c r="F211" s="1"/>
      <c r="G211" s="41"/>
      <c r="H211" s="1"/>
      <c r="I211" s="41"/>
      <c r="J211" s="4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67"/>
      <c r="Y211" s="67"/>
      <c r="Z211" s="67"/>
      <c r="AA211" s="67"/>
      <c r="AB211" s="67"/>
    </row>
    <row r="212" spans="1:28" ht="12.75" customHeight="1">
      <c r="A212" s="3"/>
      <c r="B212" s="3"/>
      <c r="C212" s="3"/>
      <c r="D212" s="41"/>
      <c r="E212" s="41"/>
      <c r="F212" s="1"/>
      <c r="G212" s="41"/>
      <c r="H212" s="1"/>
      <c r="I212" s="41"/>
      <c r="J212" s="4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67"/>
      <c r="Y212" s="67"/>
      <c r="Z212" s="67"/>
      <c r="AA212" s="67"/>
      <c r="AB212" s="67"/>
    </row>
    <row r="213" spans="1:28" ht="12.75" customHeight="1">
      <c r="A213" s="3"/>
      <c r="B213" s="3"/>
      <c r="C213" s="3"/>
      <c r="D213" s="41"/>
      <c r="E213" s="41"/>
      <c r="F213" s="1"/>
      <c r="G213" s="41"/>
      <c r="H213" s="1"/>
      <c r="I213" s="41"/>
      <c r="J213" s="4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67"/>
      <c r="Y213" s="67"/>
      <c r="Z213" s="67"/>
      <c r="AA213" s="67"/>
      <c r="AB213" s="67"/>
    </row>
    <row r="214" spans="1:28" ht="12.75" customHeight="1">
      <c r="X214" s="67"/>
      <c r="Y214" s="67"/>
      <c r="Z214" s="67"/>
      <c r="AA214" s="67"/>
      <c r="AB214" s="67"/>
    </row>
    <row r="215" spans="1:28" ht="12.75" customHeight="1">
      <c r="X215" s="67"/>
      <c r="Y215" s="67"/>
      <c r="Z215" s="67"/>
      <c r="AA215" s="67"/>
      <c r="AB215" s="67"/>
    </row>
    <row r="216" spans="1:28" ht="12.75" customHeight="1">
      <c r="X216" s="67"/>
      <c r="Y216" s="67"/>
      <c r="Z216" s="67"/>
      <c r="AA216" s="67"/>
      <c r="AB216" s="67"/>
    </row>
    <row r="217" spans="1:28" ht="12.75" customHeight="1">
      <c r="X217" s="67"/>
      <c r="Y217" s="67"/>
      <c r="Z217" s="67"/>
      <c r="AA217" s="67"/>
      <c r="AB217" s="67"/>
    </row>
    <row r="218" spans="1:28" ht="12.75" customHeight="1">
      <c r="X218" s="67"/>
      <c r="Y218" s="67"/>
      <c r="Z218" s="67"/>
      <c r="AA218" s="67"/>
      <c r="AB218" s="67"/>
    </row>
    <row r="219" spans="1:28" ht="12.75" customHeight="1">
      <c r="X219" s="67"/>
      <c r="Y219" s="67"/>
      <c r="Z219" s="67"/>
      <c r="AA219" s="67"/>
      <c r="AB219" s="67"/>
    </row>
    <row r="220" spans="1:28" ht="12.75" customHeight="1">
      <c r="X220" s="67"/>
      <c r="Y220" s="67"/>
      <c r="Z220" s="67"/>
      <c r="AA220" s="67"/>
      <c r="AB220" s="67"/>
    </row>
    <row r="221" spans="1:28" ht="12.75" customHeight="1">
      <c r="X221" s="67"/>
      <c r="Y221" s="67"/>
      <c r="Z221" s="67"/>
      <c r="AA221" s="67"/>
      <c r="AB221" s="67"/>
    </row>
    <row r="222" spans="1:28" ht="12.75" customHeight="1">
      <c r="X222" s="67"/>
      <c r="Y222" s="67"/>
      <c r="Z222" s="67"/>
      <c r="AA222" s="67"/>
      <c r="AB222" s="67"/>
    </row>
    <row r="223" spans="1:28" ht="12.75" customHeight="1">
      <c r="X223" s="67"/>
      <c r="Y223" s="67"/>
      <c r="Z223" s="67"/>
      <c r="AA223" s="67"/>
      <c r="AB223" s="67"/>
    </row>
    <row r="224" spans="1:28" ht="12.75" customHeight="1">
      <c r="X224" s="67"/>
      <c r="Y224" s="67"/>
      <c r="Z224" s="67"/>
      <c r="AA224" s="67"/>
      <c r="AB224" s="67"/>
    </row>
    <row r="225" spans="24:28" ht="12.75" customHeight="1">
      <c r="X225" s="67"/>
      <c r="Y225" s="67"/>
      <c r="Z225" s="67"/>
      <c r="AA225" s="67"/>
      <c r="AB225" s="67"/>
    </row>
    <row r="226" spans="24:28" ht="12.75" customHeight="1">
      <c r="X226" s="67"/>
      <c r="Y226" s="67"/>
      <c r="Z226" s="67"/>
      <c r="AA226" s="67"/>
      <c r="AB226" s="67"/>
    </row>
    <row r="227" spans="24:28" ht="12.75" customHeight="1">
      <c r="X227" s="67"/>
      <c r="Y227" s="67"/>
      <c r="Z227" s="67"/>
      <c r="AA227" s="67"/>
      <c r="AB227" s="67"/>
    </row>
    <row r="228" spans="24:28" ht="12.75" customHeight="1">
      <c r="X228" s="67"/>
      <c r="Y228" s="67"/>
      <c r="Z228" s="67"/>
      <c r="AA228" s="67"/>
      <c r="AB228" s="67"/>
    </row>
    <row r="229" spans="24:28" ht="12.75" customHeight="1">
      <c r="X229" s="67"/>
      <c r="Y229" s="67"/>
      <c r="Z229" s="67"/>
      <c r="AA229" s="67"/>
      <c r="AB229" s="67"/>
    </row>
    <row r="230" spans="24:28" ht="12.75" customHeight="1">
      <c r="X230" s="67"/>
      <c r="Y230" s="67"/>
      <c r="Z230" s="67"/>
      <c r="AA230" s="67"/>
      <c r="AB230" s="67"/>
    </row>
    <row r="231" spans="24:28" ht="12.75" customHeight="1">
      <c r="X231" s="67"/>
      <c r="Y231" s="67"/>
      <c r="Z231" s="67"/>
      <c r="AA231" s="67"/>
      <c r="AB231" s="67"/>
    </row>
    <row r="232" spans="24:28" ht="12.75" customHeight="1"/>
    <row r="233" spans="24:28" ht="12.75" customHeight="1"/>
    <row r="234" spans="24:28" ht="12.75" customHeight="1"/>
    <row r="235" spans="24:28" ht="12.75" customHeight="1"/>
    <row r="236" spans="24:28" ht="12.75" customHeight="1"/>
    <row r="237" spans="24:28" ht="12.75" customHeight="1"/>
    <row r="238" spans="24:28" ht="12.75" customHeight="1"/>
    <row r="239" spans="24:28" ht="12.75" customHeight="1"/>
    <row r="240" spans="24:28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</sheetData>
  <sheetProtection selectLockedCells="1" selectUnlockedCells="1"/>
  <mergeCells count="5">
    <mergeCell ref="A9:A13"/>
    <mergeCell ref="A14:A27"/>
    <mergeCell ref="A4:A8"/>
    <mergeCell ref="U2:W2"/>
    <mergeCell ref="B2:R2"/>
  </mergeCells>
  <dataValidations count="1">
    <dataValidation type="list" allowBlank="1" showInputMessage="1" showErrorMessage="1" sqref="O4:O27 Q4:Q27" xr:uid="{00000000-0002-0000-0100-000000000000}">
      <formula1>"1,3"</formula1>
    </dataValidation>
  </dataValidations>
  <pageMargins left="0.75" right="0.75" top="1" bottom="1" header="0" footer="0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4000000}">
          <x14:formula1>
            <xm:f>TIERS!$C$2:$C$5</xm:f>
          </x14:formula1>
          <xm:sqref>I4:I27</xm:sqref>
        </x14:dataValidation>
        <x14:dataValidation type="list" allowBlank="1" showInputMessage="1" showErrorMessage="1" xr:uid="{00000000-0002-0000-0100-000005000000}">
          <x14:formula1>
            <xm:f>'IPCC Codes'!$A$1:$A$214</xm:f>
          </x14:formula1>
          <xm:sqref>D4:D27</xm:sqref>
        </x14:dataValidation>
        <x14:dataValidation type="list" allowBlank="1" showErrorMessage="1" xr:uid="{00000000-0002-0000-0100-000002000000}">
          <x14:formula1>
            <xm:f>'1A Factors'!$G$4:$G$100</xm:f>
          </x14:formula1>
          <xm:sqref>E4:E27</xm:sqref>
        </x14:dataValidation>
        <x14:dataValidation type="list" allowBlank="1" showInputMessage="1" showErrorMessage="1" xr:uid="{5AC2421A-1063-40CA-9FC8-2D966E887854}">
          <x14:formula1>
            <xm:f>TIERS!$A$2:$A$5</xm:f>
          </x14:formula1>
          <xm:sqref>M4:M27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28"/>
  <sheetViews>
    <sheetView topLeftCell="B1" zoomScale="70" zoomScaleNormal="70" zoomScaleSheetLayoutView="40" workbookViewId="0">
      <selection activeCell="V24" sqref="V24"/>
    </sheetView>
  </sheetViews>
  <sheetFormatPr defaultRowHeight="12.75"/>
  <cols>
    <col min="1" max="1" width="40" customWidth="1"/>
    <col min="2" max="2" width="29" customWidth="1"/>
    <col min="6" max="6" width="18.85546875" customWidth="1"/>
    <col min="7" max="7" width="34.42578125" customWidth="1"/>
    <col min="8" max="8" width="9.42578125" customWidth="1"/>
    <col min="9" max="9" width="15.5703125" style="94" bestFit="1" customWidth="1"/>
    <col min="10" max="10" width="20.140625" style="94" bestFit="1" customWidth="1"/>
    <col min="11" max="11" width="22" style="94" customWidth="1"/>
    <col min="12" max="12" width="11.42578125" style="94" customWidth="1"/>
    <col min="13" max="13" width="8.7109375" style="94"/>
    <col min="14" max="14" width="12.5703125" style="94" customWidth="1"/>
    <col min="15" max="15" width="13.5703125" style="94" customWidth="1"/>
    <col min="16" max="16" width="10.42578125" style="114" bestFit="1" customWidth="1"/>
    <col min="17" max="17" width="11.140625" style="114" bestFit="1" customWidth="1"/>
  </cols>
  <sheetData>
    <row r="1" spans="1:18" ht="45.75" thickBot="1">
      <c r="A1" s="23" t="s">
        <v>47</v>
      </c>
      <c r="B1" s="24" t="s">
        <v>48</v>
      </c>
      <c r="C1" s="24" t="s">
        <v>49</v>
      </c>
      <c r="D1" s="24" t="s">
        <v>50</v>
      </c>
      <c r="E1" s="25" t="s">
        <v>51</v>
      </c>
      <c r="F1" s="45"/>
      <c r="G1" s="46"/>
      <c r="H1" s="47"/>
      <c r="I1" s="156" t="s">
        <v>52</v>
      </c>
      <c r="J1" s="157"/>
      <c r="K1" s="157"/>
      <c r="L1" s="158"/>
      <c r="M1" s="95"/>
      <c r="N1" s="95"/>
      <c r="O1" s="95"/>
      <c r="P1" s="115"/>
      <c r="Q1" s="110"/>
      <c r="R1" s="45"/>
    </row>
    <row r="2" spans="1:18" ht="13.5" thickBot="1">
      <c r="A2" s="26" t="s">
        <v>53</v>
      </c>
      <c r="B2" s="27">
        <v>98.3</v>
      </c>
      <c r="C2" s="27">
        <v>1</v>
      </c>
      <c r="D2" s="27" t="s">
        <v>54</v>
      </c>
      <c r="E2" s="28">
        <v>2.6700000000000002E-2</v>
      </c>
      <c r="F2" s="45"/>
      <c r="G2" s="48"/>
      <c r="H2" s="49"/>
      <c r="I2" s="92" t="s">
        <v>55</v>
      </c>
      <c r="J2" s="92" t="s">
        <v>24</v>
      </c>
      <c r="K2" s="92" t="s">
        <v>55</v>
      </c>
      <c r="L2" s="92" t="s">
        <v>24</v>
      </c>
      <c r="M2" s="92"/>
      <c r="N2" s="159" t="s">
        <v>56</v>
      </c>
      <c r="O2" s="160"/>
      <c r="P2" s="160"/>
      <c r="Q2" s="161"/>
      <c r="R2" s="45"/>
    </row>
    <row r="3" spans="1:18" ht="13.5" thickBot="1">
      <c r="A3" s="29" t="s">
        <v>57</v>
      </c>
      <c r="B3" s="30">
        <v>70</v>
      </c>
      <c r="C3" s="30">
        <v>3</v>
      </c>
      <c r="D3" s="30" t="s">
        <v>58</v>
      </c>
      <c r="E3" s="31">
        <v>4.4299999999999999E-2</v>
      </c>
      <c r="F3" s="45"/>
      <c r="G3" s="48" t="s">
        <v>59</v>
      </c>
      <c r="H3" s="49" t="s">
        <v>22</v>
      </c>
      <c r="I3" s="92" t="s">
        <v>60</v>
      </c>
      <c r="J3" s="92" t="s">
        <v>60</v>
      </c>
      <c r="K3" s="92" t="s">
        <v>61</v>
      </c>
      <c r="L3" s="92" t="s">
        <v>62</v>
      </c>
      <c r="M3" s="92" t="s">
        <v>63</v>
      </c>
      <c r="N3" s="92" t="s">
        <v>64</v>
      </c>
      <c r="O3" s="92" t="s">
        <v>65</v>
      </c>
      <c r="P3" s="116" t="s">
        <v>66</v>
      </c>
      <c r="Q3" s="111" t="s">
        <v>67</v>
      </c>
      <c r="R3" s="45"/>
    </row>
    <row r="4" spans="1:18" ht="13.5" thickBot="1">
      <c r="A4" s="26" t="s">
        <v>68</v>
      </c>
      <c r="B4" s="27">
        <v>70.8</v>
      </c>
      <c r="C4" s="27">
        <v>3</v>
      </c>
      <c r="D4" s="27" t="s">
        <v>58</v>
      </c>
      <c r="E4" s="28">
        <v>2.7E-2</v>
      </c>
      <c r="F4" s="45"/>
      <c r="G4" t="s">
        <v>41</v>
      </c>
      <c r="H4" s="38"/>
      <c r="I4" s="44"/>
      <c r="J4" s="44"/>
      <c r="K4" s="44"/>
      <c r="L4" s="44"/>
      <c r="M4" s="44"/>
      <c r="N4" s="44"/>
      <c r="O4" s="44"/>
      <c r="P4" s="117"/>
      <c r="Q4" s="112"/>
      <c r="R4" s="45"/>
    </row>
    <row r="5" spans="1:18" ht="13.5" thickBot="1">
      <c r="A5" s="29" t="s">
        <v>69</v>
      </c>
      <c r="B5" s="30">
        <v>70.8</v>
      </c>
      <c r="C5" s="30">
        <v>3</v>
      </c>
      <c r="D5" s="30" t="s">
        <v>58</v>
      </c>
      <c r="E5" s="31">
        <v>2.7E-2</v>
      </c>
      <c r="F5" s="45"/>
      <c r="G5" s="109" t="s">
        <v>70</v>
      </c>
      <c r="H5" s="106" t="s">
        <v>71</v>
      </c>
      <c r="I5" s="96">
        <v>2.6700000000000002E-2</v>
      </c>
      <c r="J5" s="96" t="s">
        <v>72</v>
      </c>
      <c r="K5" s="96">
        <v>3.3500000000000002E-2</v>
      </c>
      <c r="L5" s="96" t="s">
        <v>72</v>
      </c>
      <c r="M5" s="96" t="s">
        <v>73</v>
      </c>
      <c r="N5" s="128">
        <v>98300</v>
      </c>
      <c r="O5" s="118">
        <v>93331</v>
      </c>
      <c r="P5" s="129">
        <v>1</v>
      </c>
      <c r="Q5" s="130">
        <v>1.5</v>
      </c>
      <c r="R5" s="45"/>
    </row>
    <row r="6" spans="1:18" ht="13.5" thickBot="1">
      <c r="A6" s="26" t="s">
        <v>74</v>
      </c>
      <c r="B6" s="27">
        <v>80.7</v>
      </c>
      <c r="C6" s="27">
        <v>3</v>
      </c>
      <c r="D6" s="27" t="s">
        <v>58</v>
      </c>
      <c r="E6" s="28">
        <v>4.02E-2</v>
      </c>
      <c r="F6" s="45"/>
      <c r="G6" s="109" t="s">
        <v>75</v>
      </c>
      <c r="H6" s="106" t="s">
        <v>76</v>
      </c>
      <c r="I6" s="96">
        <v>4.4299999999999999E-2</v>
      </c>
      <c r="J6" s="96" t="s">
        <v>72</v>
      </c>
      <c r="K6" s="96">
        <v>3.3899999999999997E-5</v>
      </c>
      <c r="L6" s="96" t="s">
        <v>77</v>
      </c>
      <c r="M6" s="96">
        <v>0.71399999999999997</v>
      </c>
      <c r="N6" s="118">
        <v>70000</v>
      </c>
      <c r="O6" s="118">
        <v>65752</v>
      </c>
      <c r="P6" s="129">
        <v>3</v>
      </c>
      <c r="Q6" s="130">
        <v>0.6</v>
      </c>
      <c r="R6" s="45"/>
    </row>
    <row r="7" spans="1:18" ht="13.5" thickBot="1">
      <c r="A7" s="26"/>
      <c r="B7" s="27"/>
      <c r="C7" s="27"/>
      <c r="D7" s="27"/>
      <c r="E7" s="28"/>
      <c r="F7" s="45"/>
      <c r="G7" s="109" t="s">
        <v>78</v>
      </c>
      <c r="H7" s="106" t="s">
        <v>76</v>
      </c>
      <c r="I7" s="96">
        <v>4.4299999999999999E-2</v>
      </c>
      <c r="J7" s="96" t="s">
        <v>72</v>
      </c>
      <c r="K7" s="96">
        <v>3.3899999999999997E-5</v>
      </c>
      <c r="L7" s="96" t="s">
        <v>77</v>
      </c>
      <c r="M7" s="96">
        <v>0.71399999999999997</v>
      </c>
      <c r="N7" s="118">
        <v>70000</v>
      </c>
      <c r="O7" s="118">
        <v>65752</v>
      </c>
      <c r="P7" s="129">
        <v>0.5</v>
      </c>
      <c r="Q7" s="130">
        <v>2</v>
      </c>
      <c r="R7" s="45"/>
    </row>
    <row r="8" spans="1:18" ht="13.5" thickBot="1">
      <c r="A8" s="26"/>
      <c r="B8" s="27"/>
      <c r="C8" s="27"/>
      <c r="D8" s="27"/>
      <c r="E8" s="28"/>
      <c r="F8" s="45"/>
      <c r="G8" s="109" t="s">
        <v>79</v>
      </c>
      <c r="H8" s="106" t="s">
        <v>71</v>
      </c>
      <c r="I8" s="96">
        <v>4.9818000000000001E-2</v>
      </c>
      <c r="J8" s="96" t="s">
        <v>72</v>
      </c>
      <c r="K8" s="96" t="s">
        <v>73</v>
      </c>
      <c r="L8" s="131" t="s">
        <v>73</v>
      </c>
      <c r="M8" s="96" t="s">
        <v>73</v>
      </c>
      <c r="N8" s="118">
        <v>67870</v>
      </c>
      <c r="O8" s="118" t="s">
        <v>73</v>
      </c>
      <c r="P8" s="129" t="s">
        <v>73</v>
      </c>
      <c r="Q8" s="130" t="s">
        <v>73</v>
      </c>
      <c r="R8" s="45"/>
    </row>
    <row r="9" spans="1:18" ht="13.5" thickBot="1">
      <c r="A9" s="29" t="s">
        <v>80</v>
      </c>
      <c r="B9" s="30">
        <v>260</v>
      </c>
      <c r="C9" s="30">
        <v>1</v>
      </c>
      <c r="D9" s="30" t="s">
        <v>81</v>
      </c>
      <c r="E9" s="31">
        <v>2.47E-3</v>
      </c>
      <c r="F9" s="45"/>
      <c r="G9" s="109" t="s">
        <v>82</v>
      </c>
      <c r="H9" s="106" t="s">
        <v>71</v>
      </c>
      <c r="I9" s="96" t="s">
        <v>73</v>
      </c>
      <c r="J9" s="96" t="s">
        <v>73</v>
      </c>
      <c r="K9" s="96">
        <v>6.7580000000000001E-3</v>
      </c>
      <c r="L9" s="96" t="s">
        <v>72</v>
      </c>
      <c r="M9" s="96" t="s">
        <v>73</v>
      </c>
      <c r="N9" s="118" t="s">
        <v>73</v>
      </c>
      <c r="O9" s="118" t="s">
        <v>73</v>
      </c>
      <c r="P9" s="129">
        <v>30</v>
      </c>
      <c r="Q9" s="130">
        <v>4</v>
      </c>
      <c r="R9" s="45"/>
    </row>
    <row r="10" spans="1:18" ht="13.5" thickBot="1">
      <c r="A10" s="26" t="s">
        <v>83</v>
      </c>
      <c r="B10" s="27">
        <v>97.5</v>
      </c>
      <c r="C10" s="27">
        <v>1</v>
      </c>
      <c r="D10" s="27" t="s">
        <v>54</v>
      </c>
      <c r="E10" s="28">
        <v>2.07E-2</v>
      </c>
      <c r="F10" s="45"/>
      <c r="G10" s="109" t="s">
        <v>84</v>
      </c>
      <c r="H10" s="106" t="s">
        <v>71</v>
      </c>
      <c r="I10" s="96">
        <v>2.7E-2</v>
      </c>
      <c r="J10" s="96" t="s">
        <v>72</v>
      </c>
      <c r="K10" s="131" t="s">
        <v>73</v>
      </c>
      <c r="L10" s="131" t="s">
        <v>73</v>
      </c>
      <c r="M10" s="96" t="s">
        <v>73</v>
      </c>
      <c r="N10" s="118">
        <v>70800</v>
      </c>
      <c r="O10" s="132" t="s">
        <v>73</v>
      </c>
      <c r="P10" s="129">
        <v>3</v>
      </c>
      <c r="Q10" s="130">
        <v>0.6</v>
      </c>
      <c r="R10" s="45"/>
    </row>
    <row r="11" spans="1:18" ht="13.5" thickBot="1">
      <c r="A11" s="26"/>
      <c r="B11" s="27"/>
      <c r="C11" s="27"/>
      <c r="D11" s="27"/>
      <c r="E11" s="28"/>
      <c r="F11" s="45"/>
      <c r="G11" s="109" t="s">
        <v>85</v>
      </c>
      <c r="H11" s="106" t="s">
        <v>71</v>
      </c>
      <c r="I11" s="96">
        <v>2.7E-2</v>
      </c>
      <c r="J11" s="96" t="s">
        <v>72</v>
      </c>
      <c r="K11" s="131" t="s">
        <v>73</v>
      </c>
      <c r="L11" s="131" t="s">
        <v>73</v>
      </c>
      <c r="M11" s="96" t="s">
        <v>73</v>
      </c>
      <c r="N11" s="118">
        <v>70800</v>
      </c>
      <c r="O11" s="132" t="s">
        <v>73</v>
      </c>
      <c r="P11" s="129">
        <v>4.1500000000000004</v>
      </c>
      <c r="Q11" s="130">
        <v>28.6</v>
      </c>
      <c r="R11" s="45"/>
    </row>
    <row r="12" spans="1:18" ht="13.5" thickBot="1">
      <c r="A12" s="29" t="s">
        <v>86</v>
      </c>
      <c r="B12" s="30">
        <v>112</v>
      </c>
      <c r="C12" s="30">
        <v>200</v>
      </c>
      <c r="D12" s="30">
        <v>4</v>
      </c>
      <c r="E12" s="31">
        <v>2.9499999999999998E-2</v>
      </c>
      <c r="F12" s="45"/>
      <c r="G12" s="109" t="s">
        <v>87</v>
      </c>
      <c r="H12" s="106" t="s">
        <v>71</v>
      </c>
      <c r="I12" s="96">
        <v>2.7E-2</v>
      </c>
      <c r="J12" s="96" t="s">
        <v>72</v>
      </c>
      <c r="K12" s="131" t="s">
        <v>73</v>
      </c>
      <c r="L12" s="131" t="s">
        <v>73</v>
      </c>
      <c r="M12" s="96" t="s">
        <v>73</v>
      </c>
      <c r="N12" s="118">
        <v>70800</v>
      </c>
      <c r="O12" s="132" t="s">
        <v>73</v>
      </c>
      <c r="P12" s="129">
        <v>3</v>
      </c>
      <c r="Q12" s="130">
        <v>0.6</v>
      </c>
      <c r="R12" s="45"/>
    </row>
    <row r="13" spans="1:18" ht="13.5" thickBot="1">
      <c r="A13" s="29"/>
      <c r="B13" s="30"/>
      <c r="C13" s="30"/>
      <c r="D13" s="30"/>
      <c r="E13" s="31"/>
      <c r="F13" s="45"/>
      <c r="G13" s="109" t="s">
        <v>88</v>
      </c>
      <c r="H13" s="106" t="s">
        <v>71</v>
      </c>
      <c r="I13" s="96">
        <v>2.7E-2</v>
      </c>
      <c r="J13" s="96" t="s">
        <v>72</v>
      </c>
      <c r="K13" s="131" t="s">
        <v>73</v>
      </c>
      <c r="L13" s="131" t="s">
        <v>73</v>
      </c>
      <c r="M13" s="96" t="s">
        <v>73</v>
      </c>
      <c r="N13" s="118">
        <v>70800</v>
      </c>
      <c r="O13" s="132" t="s">
        <v>73</v>
      </c>
      <c r="P13" s="129">
        <v>3.5</v>
      </c>
      <c r="Q13" s="130">
        <v>5.7</v>
      </c>
      <c r="R13" s="45"/>
    </row>
    <row r="14" spans="1:18" ht="13.5" thickBot="1">
      <c r="A14" s="26" t="s">
        <v>89</v>
      </c>
      <c r="B14" s="27">
        <v>80.7</v>
      </c>
      <c r="C14" s="27">
        <v>1</v>
      </c>
      <c r="D14" s="27" t="s">
        <v>54</v>
      </c>
      <c r="E14" s="28">
        <v>2.8000000000000001E-2</v>
      </c>
      <c r="F14" s="45"/>
      <c r="G14" s="109" t="s">
        <v>90</v>
      </c>
      <c r="H14" s="106" t="s">
        <v>71</v>
      </c>
      <c r="I14" s="96">
        <v>4.02E-2</v>
      </c>
      <c r="J14" s="96" t="s">
        <v>72</v>
      </c>
      <c r="K14" s="131" t="s">
        <v>73</v>
      </c>
      <c r="L14" s="131" t="s">
        <v>73</v>
      </c>
      <c r="M14" s="96" t="s">
        <v>73</v>
      </c>
      <c r="N14" s="128">
        <v>80700</v>
      </c>
      <c r="O14" s="118" t="s">
        <v>73</v>
      </c>
      <c r="P14" s="129">
        <v>3</v>
      </c>
      <c r="Q14" s="130">
        <v>0.6</v>
      </c>
      <c r="R14" s="45"/>
    </row>
    <row r="15" spans="1:18" ht="13.5" thickBot="1">
      <c r="A15" s="29" t="s">
        <v>91</v>
      </c>
      <c r="B15" s="30">
        <v>107</v>
      </c>
      <c r="C15" s="30">
        <v>1</v>
      </c>
      <c r="D15" s="30" t="s">
        <v>54</v>
      </c>
      <c r="E15" s="31">
        <v>2.8199999999999999E-2</v>
      </c>
      <c r="F15" s="45"/>
      <c r="G15" s="109" t="s">
        <v>92</v>
      </c>
      <c r="H15" s="107" t="s">
        <v>71</v>
      </c>
      <c r="I15" s="96">
        <v>2.47E-3</v>
      </c>
      <c r="J15" s="96" t="s">
        <v>72</v>
      </c>
      <c r="K15" s="131" t="s">
        <v>73</v>
      </c>
      <c r="L15" s="131" t="s">
        <v>73</v>
      </c>
      <c r="M15" s="96" t="s">
        <v>73</v>
      </c>
      <c r="N15" s="118">
        <v>260000</v>
      </c>
      <c r="O15" s="132" t="s">
        <v>73</v>
      </c>
      <c r="P15" s="129">
        <v>1</v>
      </c>
      <c r="Q15" s="130">
        <v>0.1</v>
      </c>
      <c r="R15" s="45"/>
    </row>
    <row r="16" spans="1:18" ht="13.5" thickBot="1">
      <c r="A16" s="26" t="s">
        <v>93</v>
      </c>
      <c r="B16" s="27">
        <v>44.4</v>
      </c>
      <c r="C16" s="27">
        <v>1</v>
      </c>
      <c r="D16" s="27" t="s">
        <v>81</v>
      </c>
      <c r="E16" s="28">
        <v>3.8699999999999998E-2</v>
      </c>
      <c r="F16" s="45"/>
      <c r="G16" s="109" t="s">
        <v>94</v>
      </c>
      <c r="H16" s="106" t="s">
        <v>71</v>
      </c>
      <c r="I16" s="96">
        <v>2.07E-2</v>
      </c>
      <c r="J16" s="96" t="s">
        <v>72</v>
      </c>
      <c r="K16" s="96" t="s">
        <v>73</v>
      </c>
      <c r="L16" s="96" t="s">
        <v>73</v>
      </c>
      <c r="M16" s="96" t="s">
        <v>73</v>
      </c>
      <c r="N16" s="118">
        <v>97500</v>
      </c>
      <c r="O16" s="132" t="s">
        <v>73</v>
      </c>
      <c r="P16" s="129">
        <v>1</v>
      </c>
      <c r="Q16" s="130">
        <v>1.5</v>
      </c>
      <c r="R16" s="45"/>
    </row>
    <row r="17" spans="1:18" ht="13.5" thickBot="1">
      <c r="A17" s="29" t="s">
        <v>95</v>
      </c>
      <c r="B17" s="30">
        <v>94.6</v>
      </c>
      <c r="C17" s="30">
        <v>1</v>
      </c>
      <c r="D17" s="30" t="s">
        <v>54</v>
      </c>
      <c r="E17" s="31">
        <v>2.8199999999999999E-2</v>
      </c>
      <c r="F17" s="45"/>
      <c r="G17" s="109" t="s">
        <v>96</v>
      </c>
      <c r="H17" s="106" t="s">
        <v>71</v>
      </c>
      <c r="I17" s="96">
        <v>2.9499999999999998E-2</v>
      </c>
      <c r="J17" s="96" t="s">
        <v>72</v>
      </c>
      <c r="K17" s="133">
        <v>3.1E-2</v>
      </c>
      <c r="L17" s="96" t="s">
        <v>72</v>
      </c>
      <c r="M17" s="96" t="s">
        <v>73</v>
      </c>
      <c r="N17" s="118">
        <v>112000</v>
      </c>
      <c r="O17" s="118">
        <v>98184</v>
      </c>
      <c r="P17" s="129">
        <v>200</v>
      </c>
      <c r="Q17" s="130">
        <v>4</v>
      </c>
      <c r="R17" s="45"/>
    </row>
    <row r="18" spans="1:18" ht="13.5" thickBot="1">
      <c r="A18" s="26" t="s">
        <v>97</v>
      </c>
      <c r="B18" s="27">
        <v>73.3</v>
      </c>
      <c r="C18" s="27">
        <v>3</v>
      </c>
      <c r="D18" s="27" t="s">
        <v>58</v>
      </c>
      <c r="E18" s="28">
        <v>4.3799999999999999E-2</v>
      </c>
      <c r="F18" s="45"/>
      <c r="G18" s="109" t="s">
        <v>98</v>
      </c>
      <c r="H18" s="106" t="s">
        <v>71</v>
      </c>
      <c r="I18" s="96">
        <v>2.8000000000000001E-2</v>
      </c>
      <c r="J18" s="96" t="s">
        <v>72</v>
      </c>
      <c r="K18" s="96" t="s">
        <v>73</v>
      </c>
      <c r="L18" s="96" t="s">
        <v>73</v>
      </c>
      <c r="M18" s="96" t="s">
        <v>73</v>
      </c>
      <c r="N18" s="118">
        <v>80700</v>
      </c>
      <c r="O18" s="118" t="s">
        <v>73</v>
      </c>
      <c r="P18" s="129">
        <v>1</v>
      </c>
      <c r="Q18" s="130">
        <v>1.5</v>
      </c>
      <c r="R18" s="45"/>
    </row>
    <row r="19" spans="1:18" ht="13.5" thickBot="1">
      <c r="A19" s="29" t="s">
        <v>99</v>
      </c>
      <c r="B19" s="30">
        <v>74.099999999999994</v>
      </c>
      <c r="C19" s="30">
        <v>3</v>
      </c>
      <c r="D19" s="30" t="s">
        <v>58</v>
      </c>
      <c r="E19" s="31">
        <v>3.8100000000000002E-2</v>
      </c>
      <c r="F19" s="45"/>
      <c r="G19" s="109" t="s">
        <v>100</v>
      </c>
      <c r="H19" s="106" t="s">
        <v>71</v>
      </c>
      <c r="I19" s="96">
        <v>2.8199999999999999E-2</v>
      </c>
      <c r="J19" s="96" t="s">
        <v>72</v>
      </c>
      <c r="K19" s="96" t="s">
        <v>73</v>
      </c>
      <c r="L19" s="96" t="s">
        <v>73</v>
      </c>
      <c r="M19" s="96" t="s">
        <v>73</v>
      </c>
      <c r="N19" s="118">
        <v>107000</v>
      </c>
      <c r="O19" s="118" t="s">
        <v>73</v>
      </c>
      <c r="P19" s="129">
        <v>1</v>
      </c>
      <c r="Q19" s="130">
        <v>1.5</v>
      </c>
      <c r="R19" s="45"/>
    </row>
    <row r="20" spans="1:18" ht="13.5" thickBot="1">
      <c r="A20" s="26" t="s">
        <v>101</v>
      </c>
      <c r="B20" s="27">
        <v>61.6</v>
      </c>
      <c r="C20" s="27">
        <v>1</v>
      </c>
      <c r="D20" s="27" t="s">
        <v>81</v>
      </c>
      <c r="E20" s="28">
        <v>4.6399999999999997E-2</v>
      </c>
      <c r="F20" s="45"/>
      <c r="G20" s="109" t="s">
        <v>102</v>
      </c>
      <c r="H20" s="106" t="s">
        <v>71</v>
      </c>
      <c r="I20" s="96">
        <v>3.8699999999999998E-2</v>
      </c>
      <c r="J20" s="96" t="s">
        <v>72</v>
      </c>
      <c r="K20" s="96" t="s">
        <v>73</v>
      </c>
      <c r="L20" s="96" t="s">
        <v>73</v>
      </c>
      <c r="M20" s="96" t="s">
        <v>73</v>
      </c>
      <c r="N20" s="118">
        <v>44400</v>
      </c>
      <c r="O20" s="118">
        <f>N20+100</f>
        <v>44500</v>
      </c>
      <c r="P20" s="129">
        <v>1</v>
      </c>
      <c r="Q20" s="130">
        <v>0.1</v>
      </c>
      <c r="R20" s="45"/>
    </row>
    <row r="21" spans="1:18" ht="13.5" thickBot="1">
      <c r="A21" s="29" t="s">
        <v>103</v>
      </c>
      <c r="B21" s="30">
        <v>107</v>
      </c>
      <c r="C21" s="30">
        <v>1</v>
      </c>
      <c r="D21" s="30" t="s">
        <v>81</v>
      </c>
      <c r="E21" s="31">
        <v>1.7299999999999999E-2</v>
      </c>
      <c r="F21" s="45"/>
      <c r="G21" s="109" t="s">
        <v>104</v>
      </c>
      <c r="H21" s="106" t="s">
        <v>71</v>
      </c>
      <c r="I21" s="96">
        <v>2.8199999999999999E-2</v>
      </c>
      <c r="J21" s="96" t="s">
        <v>72</v>
      </c>
      <c r="K21" s="96">
        <v>3.0099999999999998E-2</v>
      </c>
      <c r="L21" s="96" t="s">
        <v>72</v>
      </c>
      <c r="M21" s="96" t="s">
        <v>73</v>
      </c>
      <c r="N21" s="118">
        <v>94600</v>
      </c>
      <c r="O21" s="118">
        <v>87099</v>
      </c>
      <c r="P21" s="129">
        <v>1</v>
      </c>
      <c r="Q21" s="130">
        <v>1.5</v>
      </c>
      <c r="R21" s="45"/>
    </row>
    <row r="22" spans="1:18" ht="13.5" thickBot="1">
      <c r="A22" s="29"/>
      <c r="B22" s="30"/>
      <c r="C22" s="30"/>
      <c r="D22" s="30"/>
      <c r="E22" s="31"/>
      <c r="F22" s="45"/>
      <c r="G22" s="109" t="s">
        <v>105</v>
      </c>
      <c r="H22" s="107" t="s">
        <v>106</v>
      </c>
      <c r="I22" s="96">
        <v>4.8000000000000001E-2</v>
      </c>
      <c r="J22" s="96" t="s">
        <v>72</v>
      </c>
      <c r="K22" s="96">
        <v>3.701E-5</v>
      </c>
      <c r="L22" s="96" t="s">
        <v>107</v>
      </c>
      <c r="M22" s="134">
        <v>0.77005443026679754</v>
      </c>
      <c r="N22" s="118">
        <v>56100</v>
      </c>
      <c r="O22" s="118">
        <v>55709</v>
      </c>
      <c r="P22" s="129">
        <v>1</v>
      </c>
      <c r="Q22" s="130">
        <v>0.1</v>
      </c>
      <c r="R22" s="45"/>
    </row>
    <row r="23" spans="1:18" ht="13.5" thickBot="1">
      <c r="A23" s="29"/>
      <c r="B23" s="30"/>
      <c r="C23" s="30"/>
      <c r="D23" s="30"/>
      <c r="E23" s="31"/>
      <c r="F23" s="45"/>
      <c r="G23" s="109" t="s">
        <v>108</v>
      </c>
      <c r="H23" s="107" t="s">
        <v>106</v>
      </c>
      <c r="I23" s="96">
        <v>4.8000000000000001E-2</v>
      </c>
      <c r="J23" s="96" t="s">
        <v>72</v>
      </c>
      <c r="K23" s="96">
        <v>3.701E-5</v>
      </c>
      <c r="L23" s="96" t="s">
        <v>107</v>
      </c>
      <c r="M23" s="134">
        <v>0.77005443026679754</v>
      </c>
      <c r="N23" s="118">
        <v>56100</v>
      </c>
      <c r="O23" s="118">
        <v>55709</v>
      </c>
      <c r="P23" s="129">
        <v>92</v>
      </c>
      <c r="Q23" s="130">
        <v>3</v>
      </c>
      <c r="R23" s="45"/>
    </row>
    <row r="24" spans="1:18" ht="13.5" thickBot="1">
      <c r="A24" s="26" t="s">
        <v>109</v>
      </c>
      <c r="B24" s="27">
        <v>44.4</v>
      </c>
      <c r="C24" s="27">
        <v>1</v>
      </c>
      <c r="D24" s="27" t="s">
        <v>81</v>
      </c>
      <c r="E24" s="28">
        <v>3.8699999999999998E-2</v>
      </c>
      <c r="F24" s="45"/>
      <c r="G24" s="109" t="s">
        <v>110</v>
      </c>
      <c r="H24" s="107" t="s">
        <v>71</v>
      </c>
      <c r="I24" s="96">
        <v>4.3799999999999999E-2</v>
      </c>
      <c r="J24" s="96" t="s">
        <v>72</v>
      </c>
      <c r="K24" s="96" t="s">
        <v>73</v>
      </c>
      <c r="L24" s="96" t="s">
        <v>73</v>
      </c>
      <c r="M24" s="96" t="s">
        <v>73</v>
      </c>
      <c r="N24" s="118">
        <v>73300</v>
      </c>
      <c r="O24" s="118">
        <f>N24+100</f>
        <v>73400</v>
      </c>
      <c r="P24" s="129">
        <v>3</v>
      </c>
      <c r="Q24" s="130">
        <v>0.6</v>
      </c>
      <c r="R24" s="45"/>
    </row>
    <row r="25" spans="1:18" ht="13.5" thickBot="1">
      <c r="A25" s="29" t="s">
        <v>111</v>
      </c>
      <c r="B25" s="30">
        <v>143</v>
      </c>
      <c r="C25" s="30">
        <v>30</v>
      </c>
      <c r="D25" s="30">
        <v>4</v>
      </c>
      <c r="E25" s="31" t="s">
        <v>112</v>
      </c>
      <c r="F25" s="45"/>
      <c r="G25" s="109" t="s">
        <v>113</v>
      </c>
      <c r="H25" s="106" t="s">
        <v>76</v>
      </c>
      <c r="I25" s="96">
        <v>4.2999999999999997E-2</v>
      </c>
      <c r="J25" s="96" t="s">
        <v>72</v>
      </c>
      <c r="K25" s="96">
        <v>3.5500000000000002E-5</v>
      </c>
      <c r="L25" s="96" t="s">
        <v>77</v>
      </c>
      <c r="M25" s="96">
        <v>0.82550000000000001</v>
      </c>
      <c r="N25" s="118">
        <v>74100</v>
      </c>
      <c r="O25" s="118">
        <v>74638</v>
      </c>
      <c r="P25" s="129">
        <v>3</v>
      </c>
      <c r="Q25" s="130">
        <v>0.6</v>
      </c>
      <c r="R25" s="45"/>
    </row>
    <row r="26" spans="1:18" ht="13.5" thickBot="1">
      <c r="A26" s="29"/>
      <c r="B26" s="30"/>
      <c r="C26" s="30"/>
      <c r="D26" s="30"/>
      <c r="E26" s="31"/>
      <c r="F26" s="45"/>
      <c r="G26" s="109" t="s">
        <v>114</v>
      </c>
      <c r="H26" s="106" t="s">
        <v>76</v>
      </c>
      <c r="I26" s="96">
        <v>4.2999999999999997E-2</v>
      </c>
      <c r="J26" s="96" t="s">
        <v>72</v>
      </c>
      <c r="K26" s="96">
        <v>3.5500000000000002E-5</v>
      </c>
      <c r="L26" s="96" t="s">
        <v>77</v>
      </c>
      <c r="M26" s="96">
        <v>0.82550000000000001</v>
      </c>
      <c r="N26" s="118">
        <v>74100</v>
      </c>
      <c r="O26" s="118">
        <v>74638</v>
      </c>
      <c r="P26" s="129">
        <v>7</v>
      </c>
      <c r="Q26" s="130">
        <v>2</v>
      </c>
      <c r="R26" s="45"/>
    </row>
    <row r="27" spans="1:18" ht="13.5" thickBot="1">
      <c r="A27" s="29"/>
      <c r="B27" s="30"/>
      <c r="C27" s="30"/>
      <c r="D27" s="30"/>
      <c r="E27" s="31"/>
      <c r="F27" s="45"/>
      <c r="G27" s="109" t="s">
        <v>115</v>
      </c>
      <c r="H27" s="106" t="s">
        <v>76</v>
      </c>
      <c r="I27" s="96">
        <v>4.2999999999999997E-2</v>
      </c>
      <c r="J27" s="96" t="s">
        <v>72</v>
      </c>
      <c r="K27" s="96">
        <v>3.5500000000000002E-5</v>
      </c>
      <c r="L27" s="96" t="s">
        <v>77</v>
      </c>
      <c r="M27" s="96">
        <v>0.82550000000000001</v>
      </c>
      <c r="N27" s="118">
        <v>74100</v>
      </c>
      <c r="O27" s="118">
        <v>74638</v>
      </c>
      <c r="P27" s="129">
        <v>3.9</v>
      </c>
      <c r="Q27" s="130">
        <v>3.9</v>
      </c>
      <c r="R27" s="45"/>
    </row>
    <row r="28" spans="1:18" ht="13.5" thickBot="1">
      <c r="A28" s="29"/>
      <c r="B28" s="30"/>
      <c r="C28" s="30"/>
      <c r="D28" s="30"/>
      <c r="E28" s="31"/>
      <c r="F28" s="45"/>
      <c r="G28" s="109" t="s">
        <v>116</v>
      </c>
      <c r="H28" s="106" t="s">
        <v>76</v>
      </c>
      <c r="I28" s="96">
        <v>4.2999999999999997E-2</v>
      </c>
      <c r="J28" s="96" t="s">
        <v>72</v>
      </c>
      <c r="K28" s="96">
        <v>3.5500000000000002E-5</v>
      </c>
      <c r="L28" s="96" t="s">
        <v>77</v>
      </c>
      <c r="M28" s="96">
        <v>0.82550000000000001</v>
      </c>
      <c r="N28" s="118">
        <v>74100</v>
      </c>
      <c r="O28" s="118">
        <v>74638</v>
      </c>
      <c r="P28" s="129">
        <v>4.1500000000000004</v>
      </c>
      <c r="Q28" s="130">
        <v>28.6</v>
      </c>
      <c r="R28" s="45"/>
    </row>
    <row r="29" spans="1:18" ht="13.5" thickBot="1">
      <c r="A29" s="29"/>
      <c r="B29" s="30"/>
      <c r="C29" s="30"/>
      <c r="D29" s="30"/>
      <c r="E29" s="31"/>
      <c r="F29" s="45"/>
      <c r="G29" s="109" t="s">
        <v>117</v>
      </c>
      <c r="H29" s="106" t="s">
        <v>76</v>
      </c>
      <c r="I29" s="96">
        <v>4.2999999999999997E-2</v>
      </c>
      <c r="J29" s="96" t="s">
        <v>72</v>
      </c>
      <c r="K29" s="96">
        <v>3.5500000000000002E-5</v>
      </c>
      <c r="L29" s="96" t="s">
        <v>77</v>
      </c>
      <c r="M29" s="96">
        <v>0.82550000000000001</v>
      </c>
      <c r="N29" s="118">
        <v>74100</v>
      </c>
      <c r="O29" s="118">
        <v>74638</v>
      </c>
      <c r="P29" s="129">
        <v>4.1500000000000004</v>
      </c>
      <c r="Q29" s="130">
        <v>28.6</v>
      </c>
      <c r="R29" s="45"/>
    </row>
    <row r="30" spans="1:18" ht="13.5" thickBot="1">
      <c r="A30" s="29"/>
      <c r="B30" s="30"/>
      <c r="C30" s="30"/>
      <c r="D30" s="30"/>
      <c r="E30" s="31"/>
      <c r="F30" s="45"/>
      <c r="G30" s="109" t="s">
        <v>118</v>
      </c>
      <c r="H30" s="107" t="s">
        <v>71</v>
      </c>
      <c r="I30" s="96">
        <v>4.6399999999999997E-2</v>
      </c>
      <c r="J30" s="96" t="s">
        <v>72</v>
      </c>
      <c r="K30" s="96" t="s">
        <v>73</v>
      </c>
      <c r="L30" s="96" t="s">
        <v>73</v>
      </c>
      <c r="M30" s="96" t="s">
        <v>73</v>
      </c>
      <c r="N30" s="118">
        <v>61600</v>
      </c>
      <c r="O30" s="118" t="s">
        <v>73</v>
      </c>
      <c r="P30" s="129">
        <v>1</v>
      </c>
      <c r="Q30" s="130">
        <v>0.1</v>
      </c>
      <c r="R30" s="45"/>
    </row>
    <row r="31" spans="1:18" ht="13.5" thickBot="1">
      <c r="A31" s="26" t="s">
        <v>119</v>
      </c>
      <c r="B31" s="27">
        <v>70</v>
      </c>
      <c r="C31" s="27">
        <v>3</v>
      </c>
      <c r="D31" s="27" t="s">
        <v>58</v>
      </c>
      <c r="E31" s="28">
        <v>4.4299999999999999E-2</v>
      </c>
      <c r="F31" s="45"/>
      <c r="G31" s="109" t="s">
        <v>120</v>
      </c>
      <c r="H31" s="106" t="s">
        <v>71</v>
      </c>
      <c r="I31" s="96" t="s">
        <v>73</v>
      </c>
      <c r="J31" s="96" t="s">
        <v>73</v>
      </c>
      <c r="K31" s="96">
        <v>4.2000000000000003E-2</v>
      </c>
      <c r="L31" s="96" t="s">
        <v>72</v>
      </c>
      <c r="M31" s="96">
        <v>0.99</v>
      </c>
      <c r="N31" s="118">
        <v>77400</v>
      </c>
      <c r="O31" s="118">
        <v>73090</v>
      </c>
      <c r="P31" s="129">
        <v>3</v>
      </c>
      <c r="Q31" s="130">
        <v>0.6</v>
      </c>
      <c r="R31" s="45"/>
    </row>
    <row r="32" spans="1:18" ht="13.5" thickBot="1">
      <c r="A32" s="29" t="s">
        <v>121</v>
      </c>
      <c r="B32" s="30">
        <v>71.5</v>
      </c>
      <c r="C32" s="30">
        <v>3</v>
      </c>
      <c r="D32" s="30" t="s">
        <v>58</v>
      </c>
      <c r="E32" s="31">
        <v>4.41E-2</v>
      </c>
      <c r="F32" s="45"/>
      <c r="G32" s="109" t="s">
        <v>122</v>
      </c>
      <c r="H32" s="106" t="s">
        <v>71</v>
      </c>
      <c r="I32" s="96">
        <v>1.7299999999999999E-2</v>
      </c>
      <c r="J32" s="96" t="s">
        <v>72</v>
      </c>
      <c r="K32" s="96" t="s">
        <v>73</v>
      </c>
      <c r="L32" s="96" t="s">
        <v>73</v>
      </c>
      <c r="M32" s="96" t="s">
        <v>73</v>
      </c>
      <c r="N32" s="118">
        <v>107000</v>
      </c>
      <c r="O32" s="118" t="s">
        <v>73</v>
      </c>
      <c r="P32" s="129">
        <v>1</v>
      </c>
      <c r="Q32" s="130">
        <v>0.1</v>
      </c>
      <c r="R32" s="45"/>
    </row>
    <row r="33" spans="1:18" ht="13.5" thickBot="1">
      <c r="A33" s="26" t="s">
        <v>123</v>
      </c>
      <c r="B33" s="27">
        <v>54.6</v>
      </c>
      <c r="C33" s="27">
        <v>1</v>
      </c>
      <c r="D33" s="27" t="s">
        <v>81</v>
      </c>
      <c r="E33" s="28">
        <v>5.04E-2</v>
      </c>
      <c r="F33" s="45"/>
      <c r="G33" s="109" t="s">
        <v>124</v>
      </c>
      <c r="H33" s="106" t="s">
        <v>71</v>
      </c>
      <c r="I33" s="96">
        <v>3.8699999999999998E-2</v>
      </c>
      <c r="J33" s="96" t="s">
        <v>72</v>
      </c>
      <c r="K33" s="131" t="s">
        <v>73</v>
      </c>
      <c r="L33" s="131" t="s">
        <v>73</v>
      </c>
      <c r="M33" s="96" t="s">
        <v>73</v>
      </c>
      <c r="N33" s="118">
        <v>44400</v>
      </c>
      <c r="O33" s="118">
        <f>N33+100</f>
        <v>44500</v>
      </c>
      <c r="P33" s="129">
        <v>1</v>
      </c>
      <c r="Q33" s="130">
        <v>0.1</v>
      </c>
      <c r="R33" s="45"/>
    </row>
    <row r="34" spans="1:18" ht="13.5" thickBot="1">
      <c r="A34" s="26"/>
      <c r="B34" s="27"/>
      <c r="C34" s="27"/>
      <c r="D34" s="27"/>
      <c r="E34" s="28"/>
      <c r="F34" s="45"/>
      <c r="G34" s="109" t="s">
        <v>125</v>
      </c>
      <c r="H34" s="107" t="s">
        <v>71</v>
      </c>
      <c r="I34" s="96">
        <v>2.4299999999999999E-2</v>
      </c>
      <c r="J34" s="96" t="s">
        <v>72</v>
      </c>
      <c r="K34" s="96">
        <v>2.6509999999999999E-2</v>
      </c>
      <c r="L34" s="96" t="s">
        <v>72</v>
      </c>
      <c r="M34" s="96" t="s">
        <v>73</v>
      </c>
      <c r="N34" s="118">
        <v>94600</v>
      </c>
      <c r="O34" s="118">
        <v>82912</v>
      </c>
      <c r="P34" s="129">
        <v>1</v>
      </c>
      <c r="Q34" s="130">
        <v>1.5</v>
      </c>
      <c r="R34" s="45"/>
    </row>
    <row r="35" spans="1:18" ht="13.5" thickBot="1">
      <c r="A35" s="29" t="s">
        <v>127</v>
      </c>
      <c r="B35" s="30">
        <v>101</v>
      </c>
      <c r="C35" s="30">
        <v>1</v>
      </c>
      <c r="D35" s="30" t="s">
        <v>54</v>
      </c>
      <c r="E35" s="31">
        <v>1.1900000000000001E-2</v>
      </c>
      <c r="F35" s="45"/>
      <c r="G35" s="109" t="s">
        <v>128</v>
      </c>
      <c r="H35" s="107" t="s">
        <v>71</v>
      </c>
      <c r="I35" s="96" t="s">
        <v>112</v>
      </c>
      <c r="J35" s="96" t="s">
        <v>72</v>
      </c>
      <c r="K35" s="96" t="s">
        <v>73</v>
      </c>
      <c r="L35" s="96" t="s">
        <v>73</v>
      </c>
      <c r="M35" s="96" t="s">
        <v>73</v>
      </c>
      <c r="N35" s="118">
        <v>143000</v>
      </c>
      <c r="O35" s="118" t="s">
        <v>73</v>
      </c>
      <c r="P35" s="129">
        <v>30</v>
      </c>
      <c r="Q35" s="130">
        <v>4</v>
      </c>
      <c r="R35" s="45"/>
    </row>
    <row r="36" spans="1:18" ht="13.5" thickBot="1">
      <c r="A36" s="29"/>
      <c r="B36" s="30"/>
      <c r="C36" s="30"/>
      <c r="D36" s="30"/>
      <c r="E36" s="31"/>
      <c r="F36" s="45"/>
      <c r="G36" s="109" t="s">
        <v>282</v>
      </c>
      <c r="H36" s="107" t="s">
        <v>76</v>
      </c>
      <c r="I36" s="96">
        <v>4.41E-2</v>
      </c>
      <c r="J36" s="96" t="s">
        <v>72</v>
      </c>
      <c r="K36" s="96">
        <v>3.7499999999999997E-5</v>
      </c>
      <c r="L36" s="96" t="s">
        <v>77</v>
      </c>
      <c r="M36" s="96">
        <v>0.79</v>
      </c>
      <c r="N36" s="118">
        <v>71500</v>
      </c>
      <c r="O36" s="118">
        <v>73463</v>
      </c>
      <c r="P36" s="129">
        <v>0.5</v>
      </c>
      <c r="Q36" s="130">
        <v>2</v>
      </c>
      <c r="R36" s="45"/>
    </row>
    <row r="37" spans="1:18" ht="13.5" thickBot="1">
      <c r="A37" s="26" t="s">
        <v>129</v>
      </c>
      <c r="B37" s="27">
        <v>63.1</v>
      </c>
      <c r="C37" s="27">
        <v>1</v>
      </c>
      <c r="D37" s="27" t="s">
        <v>81</v>
      </c>
      <c r="E37" s="28">
        <v>4.7300000000000002E-2</v>
      </c>
      <c r="F37" s="45"/>
      <c r="G37" s="109" t="s">
        <v>130</v>
      </c>
      <c r="H37" s="107" t="s">
        <v>76</v>
      </c>
      <c r="I37" s="96">
        <v>4.4299999999999999E-2</v>
      </c>
      <c r="J37" s="96" t="s">
        <v>72</v>
      </c>
      <c r="K37" s="96">
        <v>3.3899999999999997E-5</v>
      </c>
      <c r="L37" s="96" t="s">
        <v>77</v>
      </c>
      <c r="M37" s="96">
        <v>0.71399999999999997</v>
      </c>
      <c r="N37" s="118">
        <v>70000</v>
      </c>
      <c r="O37" s="118">
        <v>65752</v>
      </c>
      <c r="P37" s="129">
        <v>3</v>
      </c>
      <c r="Q37" s="130">
        <v>0.6</v>
      </c>
      <c r="R37" s="45"/>
    </row>
    <row r="38" spans="1:18" ht="13.5" thickBot="1">
      <c r="A38" s="29" t="s">
        <v>131</v>
      </c>
      <c r="B38" s="30">
        <v>73.3</v>
      </c>
      <c r="C38" s="30">
        <v>3</v>
      </c>
      <c r="D38" s="30" t="s">
        <v>58</v>
      </c>
      <c r="E38" s="31">
        <v>4.02E-2</v>
      </c>
      <c r="F38" s="45"/>
      <c r="G38" s="109" t="s">
        <v>132</v>
      </c>
      <c r="H38" s="107" t="s">
        <v>76</v>
      </c>
      <c r="I38" s="96">
        <v>4.41E-2</v>
      </c>
      <c r="J38" s="96" t="s">
        <v>72</v>
      </c>
      <c r="K38" s="96">
        <v>3.4400000000000003E-5</v>
      </c>
      <c r="L38" s="96" t="s">
        <v>77</v>
      </c>
      <c r="M38" s="96">
        <v>0.79400000000000004</v>
      </c>
      <c r="N38" s="118">
        <v>71500</v>
      </c>
      <c r="O38" s="118">
        <v>73463</v>
      </c>
      <c r="P38" s="129">
        <v>3</v>
      </c>
      <c r="Q38" s="130">
        <v>0.6</v>
      </c>
      <c r="R38" s="45"/>
    </row>
    <row r="39" spans="1:18" ht="13.5" thickBot="1">
      <c r="A39" s="29"/>
      <c r="B39" s="30"/>
      <c r="C39" s="30"/>
      <c r="D39" s="30"/>
      <c r="E39" s="31"/>
      <c r="F39" s="45"/>
      <c r="G39" s="109" t="s">
        <v>133</v>
      </c>
      <c r="H39" s="107" t="s">
        <v>76</v>
      </c>
      <c r="I39" s="96">
        <v>4.41E-2</v>
      </c>
      <c r="J39" s="96" t="s">
        <v>72</v>
      </c>
      <c r="K39" s="96">
        <v>3.4400000000000003E-5</v>
      </c>
      <c r="L39" s="96" t="s">
        <v>77</v>
      </c>
      <c r="M39" s="96">
        <v>0.79400000000000004</v>
      </c>
      <c r="N39" s="118">
        <v>71500</v>
      </c>
      <c r="O39" s="118">
        <v>73463</v>
      </c>
      <c r="P39" s="129">
        <v>0.5</v>
      </c>
      <c r="Q39" s="130">
        <v>2</v>
      </c>
      <c r="R39" s="45"/>
    </row>
    <row r="40" spans="1:18" ht="13.5" thickBot="1">
      <c r="A40" s="26" t="s">
        <v>134</v>
      </c>
      <c r="B40" s="27">
        <v>100</v>
      </c>
      <c r="C40" s="27">
        <v>30</v>
      </c>
      <c r="D40" s="27">
        <v>4</v>
      </c>
      <c r="E40" s="28">
        <v>1.1599999999999999E-2</v>
      </c>
      <c r="F40" s="45"/>
      <c r="G40" s="109" t="s">
        <v>135</v>
      </c>
      <c r="H40" s="107" t="s">
        <v>71</v>
      </c>
      <c r="I40" s="96">
        <v>5.04E-2</v>
      </c>
      <c r="J40" s="96" t="s">
        <v>72</v>
      </c>
      <c r="K40" s="96" t="s">
        <v>73</v>
      </c>
      <c r="L40" s="96" t="s">
        <v>73</v>
      </c>
      <c r="M40" s="96" t="s">
        <v>73</v>
      </c>
      <c r="N40" s="118">
        <v>54600</v>
      </c>
      <c r="O40" s="118" t="s">
        <v>73</v>
      </c>
      <c r="P40" s="129">
        <v>1</v>
      </c>
      <c r="Q40" s="130">
        <v>0.1</v>
      </c>
      <c r="R40" s="45"/>
    </row>
    <row r="41" spans="1:18" ht="13.5" thickBot="1">
      <c r="A41" s="29" t="s">
        <v>136</v>
      </c>
      <c r="B41" s="30">
        <v>91.7</v>
      </c>
      <c r="C41" s="30">
        <v>30</v>
      </c>
      <c r="D41" s="30">
        <v>4</v>
      </c>
      <c r="E41" s="31">
        <v>0.01</v>
      </c>
      <c r="F41" s="45"/>
      <c r="G41" s="109" t="s">
        <v>137</v>
      </c>
      <c r="H41" s="107" t="s">
        <v>71</v>
      </c>
      <c r="I41" s="96">
        <v>1.1900000000000001E-2</v>
      </c>
      <c r="J41" s="96" t="s">
        <v>72</v>
      </c>
      <c r="K41" s="96">
        <v>1.3729999999999999E-2</v>
      </c>
      <c r="L41" s="96" t="s">
        <v>72</v>
      </c>
      <c r="M41" s="96" t="s">
        <v>73</v>
      </c>
      <c r="N41" s="118">
        <v>101000</v>
      </c>
      <c r="O41" s="118">
        <v>103610</v>
      </c>
      <c r="P41" s="129">
        <v>1</v>
      </c>
      <c r="Q41" s="130">
        <v>1.5</v>
      </c>
      <c r="R41" s="45"/>
    </row>
    <row r="42" spans="1:18" ht="13.5" thickBot="1">
      <c r="A42" s="29"/>
      <c r="B42" s="30"/>
      <c r="C42" s="30"/>
      <c r="D42" s="30"/>
      <c r="E42" s="31"/>
      <c r="F42" s="45"/>
      <c r="G42" s="109" t="s">
        <v>138</v>
      </c>
      <c r="H42" s="107" t="s">
        <v>106</v>
      </c>
      <c r="I42" s="96">
        <v>4.8000000000000001E-2</v>
      </c>
      <c r="J42" s="96" t="s">
        <v>72</v>
      </c>
      <c r="K42" s="96">
        <v>3.701E-5</v>
      </c>
      <c r="L42" s="96" t="s">
        <v>107</v>
      </c>
      <c r="M42" s="134">
        <v>0.77005443026679754</v>
      </c>
      <c r="N42" s="118">
        <v>56100</v>
      </c>
      <c r="O42" s="118">
        <v>55709</v>
      </c>
      <c r="P42" s="129">
        <v>92</v>
      </c>
      <c r="Q42" s="130">
        <v>3</v>
      </c>
      <c r="R42" s="45"/>
    </row>
    <row r="43" spans="1:18" ht="13.5" thickBot="1">
      <c r="A43" s="26" t="s">
        <v>139</v>
      </c>
      <c r="B43" s="27">
        <v>73.7</v>
      </c>
      <c r="C43" s="27">
        <v>3</v>
      </c>
      <c r="D43" s="27" t="s">
        <v>58</v>
      </c>
      <c r="E43" s="28">
        <v>4.4499999999999998E-2</v>
      </c>
      <c r="F43" s="45"/>
      <c r="G43" s="109" t="s">
        <v>140</v>
      </c>
      <c r="H43" s="107" t="s">
        <v>71</v>
      </c>
      <c r="I43" s="96">
        <v>4.7300000000000002E-2</v>
      </c>
      <c r="J43" s="96" t="s">
        <v>72</v>
      </c>
      <c r="K43" s="96">
        <v>4.6289999999999998E-2</v>
      </c>
      <c r="L43" s="96" t="s">
        <v>72</v>
      </c>
      <c r="M43" s="96" t="s">
        <v>73</v>
      </c>
      <c r="N43" s="118">
        <v>63100</v>
      </c>
      <c r="O43" s="118">
        <v>64852</v>
      </c>
      <c r="P43" s="129">
        <v>1</v>
      </c>
      <c r="Q43" s="130">
        <v>0.1</v>
      </c>
      <c r="R43" s="45"/>
    </row>
    <row r="44" spans="1:18" ht="13.5" thickBot="1">
      <c r="A44" s="26"/>
      <c r="B44" s="27"/>
      <c r="C44" s="27"/>
      <c r="D44" s="27"/>
      <c r="E44" s="28"/>
      <c r="F44" s="45"/>
      <c r="G44" s="109" t="s">
        <v>141</v>
      </c>
      <c r="H44" s="107" t="s">
        <v>71</v>
      </c>
      <c r="I44" s="96">
        <v>4.7300000000000002E-2</v>
      </c>
      <c r="J44" s="96" t="s">
        <v>72</v>
      </c>
      <c r="K44" s="96">
        <v>4.6289999999999998E-2</v>
      </c>
      <c r="L44" s="96" t="s">
        <v>72</v>
      </c>
      <c r="M44" s="96" t="s">
        <v>73</v>
      </c>
      <c r="N44" s="118">
        <v>63100</v>
      </c>
      <c r="O44" s="118">
        <v>64852</v>
      </c>
      <c r="P44" s="129">
        <v>62</v>
      </c>
      <c r="Q44" s="130">
        <v>0.2</v>
      </c>
      <c r="R44" s="45"/>
    </row>
    <row r="45" spans="1:18" ht="13.5" thickBot="1">
      <c r="A45" s="29" t="s">
        <v>142</v>
      </c>
      <c r="B45" s="30">
        <v>56.1</v>
      </c>
      <c r="C45" s="30">
        <v>1</v>
      </c>
      <c r="D45" s="30" t="s">
        <v>81</v>
      </c>
      <c r="E45" s="31">
        <v>4.8000000000000001E-2</v>
      </c>
      <c r="F45" s="45"/>
      <c r="G45" s="109" t="s">
        <v>143</v>
      </c>
      <c r="H45" s="107" t="s">
        <v>71</v>
      </c>
      <c r="I45" s="96">
        <v>4.02E-2</v>
      </c>
      <c r="J45" s="96" t="s">
        <v>72</v>
      </c>
      <c r="K45" s="96" t="s">
        <v>73</v>
      </c>
      <c r="L45" s="96" t="s">
        <v>73</v>
      </c>
      <c r="M45" s="96" t="s">
        <v>73</v>
      </c>
      <c r="N45" s="118">
        <v>73300</v>
      </c>
      <c r="O45" s="118" t="s">
        <v>73</v>
      </c>
      <c r="P45" s="129">
        <v>3</v>
      </c>
      <c r="Q45" s="130">
        <v>0.6</v>
      </c>
      <c r="R45" s="45"/>
    </row>
    <row r="46" spans="1:18" ht="13.5" thickBot="1">
      <c r="A46" s="26" t="s">
        <v>144</v>
      </c>
      <c r="B46" s="27">
        <v>64.2</v>
      </c>
      <c r="C46" s="27">
        <v>3</v>
      </c>
      <c r="D46" s="27" t="s">
        <v>58</v>
      </c>
      <c r="E46" s="28">
        <v>4.1000000000000002E-2</v>
      </c>
      <c r="F46" s="45"/>
      <c r="G46" s="109" t="s">
        <v>145</v>
      </c>
      <c r="H46" s="107" t="s">
        <v>71</v>
      </c>
      <c r="I46" s="96">
        <v>1.1599999999999999E-2</v>
      </c>
      <c r="J46" s="96" t="s">
        <v>72</v>
      </c>
      <c r="K46" s="96" t="s">
        <v>73</v>
      </c>
      <c r="L46" s="96" t="s">
        <v>73</v>
      </c>
      <c r="M46" s="96" t="s">
        <v>73</v>
      </c>
      <c r="N46" s="118">
        <v>100000</v>
      </c>
      <c r="O46" s="118" t="s">
        <v>73</v>
      </c>
      <c r="P46" s="129">
        <v>30</v>
      </c>
      <c r="Q46" s="130">
        <v>4</v>
      </c>
      <c r="R46" s="45"/>
    </row>
    <row r="47" spans="1:18" ht="13.5" thickBot="1">
      <c r="A47" s="29" t="s">
        <v>146</v>
      </c>
      <c r="B47" s="30">
        <v>107</v>
      </c>
      <c r="C47" s="30">
        <v>1</v>
      </c>
      <c r="D47" s="30" t="s">
        <v>54</v>
      </c>
      <c r="E47" s="31">
        <v>8.8999999999999999E-3</v>
      </c>
      <c r="F47" s="45"/>
      <c r="G47" s="109" t="s">
        <v>147</v>
      </c>
      <c r="H47" s="107" t="s">
        <v>71</v>
      </c>
      <c r="I47" s="96">
        <v>0.01</v>
      </c>
      <c r="J47" s="96" t="s">
        <v>72</v>
      </c>
      <c r="K47" s="96" t="s">
        <v>73</v>
      </c>
      <c r="L47" s="96" t="s">
        <v>73</v>
      </c>
      <c r="M47" s="96" t="s">
        <v>73</v>
      </c>
      <c r="N47" s="118">
        <v>91700</v>
      </c>
      <c r="O47" s="118" t="s">
        <v>73</v>
      </c>
      <c r="P47" s="129">
        <v>30</v>
      </c>
      <c r="Q47" s="130">
        <v>4</v>
      </c>
      <c r="R47" s="45"/>
    </row>
    <row r="48" spans="1:18" ht="13.5" thickBot="1">
      <c r="A48" s="26" t="s">
        <v>148</v>
      </c>
      <c r="B48" s="27">
        <v>77</v>
      </c>
      <c r="C48" s="27">
        <v>3</v>
      </c>
      <c r="D48" s="27" t="s">
        <v>58</v>
      </c>
      <c r="E48" s="28">
        <v>2.75E-2</v>
      </c>
      <c r="F48" s="45"/>
      <c r="G48" s="109" t="s">
        <v>149</v>
      </c>
      <c r="H48" s="107" t="s">
        <v>71</v>
      </c>
      <c r="I48" s="96">
        <v>4.4499999999999998E-2</v>
      </c>
      <c r="J48" s="96" t="s">
        <v>72</v>
      </c>
      <c r="K48" s="96" t="s">
        <v>73</v>
      </c>
      <c r="L48" s="96" t="s">
        <v>73</v>
      </c>
      <c r="M48" s="96" t="s">
        <v>73</v>
      </c>
      <c r="N48" s="118">
        <v>73700</v>
      </c>
      <c r="O48" s="118" t="s">
        <v>73</v>
      </c>
      <c r="P48" s="129">
        <v>3</v>
      </c>
      <c r="Q48" s="130">
        <v>0.6</v>
      </c>
      <c r="R48" s="45"/>
    </row>
    <row r="49" spans="1:18" ht="13.5" thickBot="1">
      <c r="A49" s="29" t="s">
        <v>150</v>
      </c>
      <c r="B49" s="30">
        <v>54.6</v>
      </c>
      <c r="C49" s="30">
        <v>1</v>
      </c>
      <c r="D49" s="30" t="s">
        <v>81</v>
      </c>
      <c r="E49" s="31">
        <v>5.04E-2</v>
      </c>
      <c r="F49" s="45"/>
      <c r="G49" s="109" t="s">
        <v>151</v>
      </c>
      <c r="H49" s="107" t="s">
        <v>106</v>
      </c>
      <c r="I49" s="96">
        <v>4.8000000000000001E-2</v>
      </c>
      <c r="J49" s="96" t="s">
        <v>72</v>
      </c>
      <c r="K49" s="96">
        <v>3.6856000000000001E-5</v>
      </c>
      <c r="L49" s="96" t="s">
        <v>107</v>
      </c>
      <c r="M49" s="134">
        <v>0.77005443026679754</v>
      </c>
      <c r="N49" s="118">
        <v>56100</v>
      </c>
      <c r="O49" s="118">
        <v>55664</v>
      </c>
      <c r="P49" s="129">
        <v>1</v>
      </c>
      <c r="Q49" s="130">
        <v>0.1</v>
      </c>
      <c r="R49" s="45"/>
    </row>
    <row r="50" spans="1:18" ht="13.5" thickBot="1">
      <c r="A50" s="29"/>
      <c r="B50" s="30"/>
      <c r="C50" s="30"/>
      <c r="D50" s="30"/>
      <c r="E50" s="31"/>
      <c r="F50" s="45"/>
      <c r="G50" s="109" t="s">
        <v>152</v>
      </c>
      <c r="H50" s="107" t="s">
        <v>106</v>
      </c>
      <c r="I50" s="96">
        <v>4.8000000000000001E-2</v>
      </c>
      <c r="J50" s="96" t="s">
        <v>72</v>
      </c>
      <c r="K50" s="96">
        <v>3.6856000000000001E-5</v>
      </c>
      <c r="L50" s="96" t="s">
        <v>107</v>
      </c>
      <c r="M50" s="134">
        <v>0.77005443026679754</v>
      </c>
      <c r="N50" s="118">
        <v>56100</v>
      </c>
      <c r="O50" s="118">
        <v>55664</v>
      </c>
      <c r="P50" s="129">
        <v>92</v>
      </c>
      <c r="Q50" s="130">
        <v>3</v>
      </c>
      <c r="R50" s="45"/>
    </row>
    <row r="51" spans="1:18" ht="13.5" thickBot="1">
      <c r="A51" s="26" t="s">
        <v>153</v>
      </c>
      <c r="B51" s="27">
        <v>94.6</v>
      </c>
      <c r="C51" s="27">
        <v>1</v>
      </c>
      <c r="D51" s="27" t="s">
        <v>54</v>
      </c>
      <c r="E51" s="28">
        <v>1.9199999999999998E-2</v>
      </c>
      <c r="F51" s="45"/>
      <c r="G51" s="109" t="s">
        <v>154</v>
      </c>
      <c r="H51" s="107" t="s">
        <v>71</v>
      </c>
      <c r="I51" s="96">
        <v>4.1000000000000002E-2</v>
      </c>
      <c r="J51" s="96" t="s">
        <v>72</v>
      </c>
      <c r="K51" s="96" t="s">
        <v>73</v>
      </c>
      <c r="L51" s="96" t="s">
        <v>73</v>
      </c>
      <c r="M51" s="96" t="s">
        <v>73</v>
      </c>
      <c r="N51" s="118">
        <v>64200</v>
      </c>
      <c r="O51" s="118" t="s">
        <v>73</v>
      </c>
      <c r="P51" s="129">
        <v>3</v>
      </c>
      <c r="Q51" s="130">
        <v>0.6</v>
      </c>
      <c r="R51" s="45"/>
    </row>
    <row r="52" spans="1:18" ht="13.5" thickBot="1">
      <c r="A52" s="29" t="s">
        <v>155</v>
      </c>
      <c r="B52" s="30">
        <v>71.900000000000006</v>
      </c>
      <c r="C52" s="30">
        <v>3</v>
      </c>
      <c r="D52" s="30" t="s">
        <v>58</v>
      </c>
      <c r="E52" s="31">
        <v>3.6999999999999998E-2</v>
      </c>
      <c r="F52" s="45"/>
      <c r="G52" s="109" t="s">
        <v>156</v>
      </c>
      <c r="H52" s="107" t="s">
        <v>71</v>
      </c>
      <c r="I52" s="96">
        <v>8.8999999999999999E-3</v>
      </c>
      <c r="J52" s="96" t="s">
        <v>72</v>
      </c>
      <c r="K52" s="96" t="s">
        <v>73</v>
      </c>
      <c r="L52" s="96" t="s">
        <v>73</v>
      </c>
      <c r="M52" s="96" t="s">
        <v>73</v>
      </c>
      <c r="N52" s="118">
        <v>107000</v>
      </c>
      <c r="O52" s="118" t="s">
        <v>73</v>
      </c>
      <c r="P52" s="129">
        <v>1</v>
      </c>
      <c r="Q52" s="130">
        <v>1.5</v>
      </c>
      <c r="R52" s="45"/>
    </row>
    <row r="53" spans="1:18" ht="13.5" thickBot="1">
      <c r="A53" s="26" t="s">
        <v>157</v>
      </c>
      <c r="B53" s="27">
        <v>79.599999999999994</v>
      </c>
      <c r="C53" s="27">
        <v>3</v>
      </c>
      <c r="D53" s="27" t="s">
        <v>58</v>
      </c>
      <c r="E53" s="28">
        <v>2.7400000000000001E-2</v>
      </c>
      <c r="F53" s="45"/>
      <c r="G53" s="109" t="s">
        <v>158</v>
      </c>
      <c r="H53" s="107" t="s">
        <v>71</v>
      </c>
      <c r="I53" s="96">
        <v>2.75E-2</v>
      </c>
      <c r="J53" s="96" t="s">
        <v>72</v>
      </c>
      <c r="K53" s="96" t="s">
        <v>73</v>
      </c>
      <c r="L53" s="96" t="s">
        <v>73</v>
      </c>
      <c r="M53" s="96" t="s">
        <v>73</v>
      </c>
      <c r="N53" s="118">
        <v>77000</v>
      </c>
      <c r="O53" s="118" t="s">
        <v>73</v>
      </c>
      <c r="P53" s="129">
        <v>3</v>
      </c>
      <c r="Q53" s="130">
        <v>0.6</v>
      </c>
      <c r="R53" s="45"/>
    </row>
    <row r="54" spans="1:18" ht="13.5" thickBot="1">
      <c r="A54" s="29" t="s">
        <v>159</v>
      </c>
      <c r="B54" s="30">
        <v>73.3</v>
      </c>
      <c r="C54" s="30">
        <v>3</v>
      </c>
      <c r="D54" s="30" t="s">
        <v>58</v>
      </c>
      <c r="E54" s="31">
        <v>4.02E-2</v>
      </c>
      <c r="F54" s="45"/>
      <c r="G54" s="109" t="s">
        <v>160</v>
      </c>
      <c r="H54" s="107" t="s">
        <v>71</v>
      </c>
      <c r="I54" s="96">
        <v>5.04E-2</v>
      </c>
      <c r="J54" s="96" t="s">
        <v>72</v>
      </c>
      <c r="K54" s="96" t="s">
        <v>73</v>
      </c>
      <c r="L54" s="96" t="s">
        <v>73</v>
      </c>
      <c r="M54" s="96" t="s">
        <v>73</v>
      </c>
      <c r="N54" s="118">
        <v>54600</v>
      </c>
      <c r="O54" s="118" t="s">
        <v>73</v>
      </c>
      <c r="P54" s="129">
        <v>1</v>
      </c>
      <c r="Q54" s="130">
        <v>0.1</v>
      </c>
      <c r="R54" s="45"/>
    </row>
    <row r="55" spans="1:18" ht="11.45" customHeight="1" thickBot="1">
      <c r="A55" s="26" t="s">
        <v>161</v>
      </c>
      <c r="B55" s="27">
        <v>100</v>
      </c>
      <c r="C55" s="27">
        <v>30</v>
      </c>
      <c r="D55" s="27">
        <v>4</v>
      </c>
      <c r="E55" s="28">
        <v>1.1599999999999999E-2</v>
      </c>
      <c r="F55" s="45"/>
      <c r="G55" s="109" t="s">
        <v>162</v>
      </c>
      <c r="H55" s="107" t="s">
        <v>71</v>
      </c>
      <c r="I55" s="96">
        <v>1.9199999999999998E-2</v>
      </c>
      <c r="J55" s="96" t="s">
        <v>72</v>
      </c>
      <c r="K55" s="96">
        <v>2.6509999999999999E-2</v>
      </c>
      <c r="L55" s="96" t="s">
        <v>72</v>
      </c>
      <c r="M55" s="96" t="s">
        <v>73</v>
      </c>
      <c r="N55" s="118">
        <v>94600</v>
      </c>
      <c r="O55" s="118">
        <v>82912</v>
      </c>
      <c r="P55" s="129">
        <v>1</v>
      </c>
      <c r="Q55" s="130">
        <v>1.5</v>
      </c>
      <c r="R55" s="45"/>
    </row>
    <row r="56" spans="1:18" ht="13.5" thickBot="1">
      <c r="A56" s="29" t="s">
        <v>163</v>
      </c>
      <c r="B56" s="30">
        <v>182</v>
      </c>
      <c r="C56" s="30">
        <v>1</v>
      </c>
      <c r="D56" s="30" t="s">
        <v>81</v>
      </c>
      <c r="E56" s="31">
        <v>7.0600000000000003E-3</v>
      </c>
      <c r="F56" s="45"/>
      <c r="G56" s="109" t="s">
        <v>164</v>
      </c>
      <c r="H56" s="107" t="s">
        <v>76</v>
      </c>
      <c r="I56" s="96">
        <v>3.6999999999999998E-2</v>
      </c>
      <c r="J56" s="96" t="s">
        <v>72</v>
      </c>
      <c r="K56" s="96">
        <v>3.7499999999999997E-5</v>
      </c>
      <c r="L56" s="96" t="s">
        <v>77</v>
      </c>
      <c r="M56" s="96">
        <v>0.76500000000000001</v>
      </c>
      <c r="N56" s="118">
        <v>71900</v>
      </c>
      <c r="O56" s="118">
        <v>64640</v>
      </c>
      <c r="P56" s="129">
        <v>3</v>
      </c>
      <c r="Q56" s="130">
        <v>0.6</v>
      </c>
      <c r="R56" s="45"/>
    </row>
    <row r="57" spans="1:18" ht="13.5" thickBot="1">
      <c r="A57" s="29"/>
      <c r="B57" s="30"/>
      <c r="C57" s="30"/>
      <c r="D57" s="30"/>
      <c r="E57" s="31"/>
      <c r="F57" s="45"/>
      <c r="G57" s="109" t="s">
        <v>165</v>
      </c>
      <c r="H57" s="107" t="s">
        <v>76</v>
      </c>
      <c r="I57" s="96">
        <v>3.6999999999999998E-2</v>
      </c>
      <c r="J57" s="96" t="s">
        <v>72</v>
      </c>
      <c r="K57" s="96">
        <v>3.7499999999999997E-5</v>
      </c>
      <c r="L57" s="96" t="s">
        <v>77</v>
      </c>
      <c r="M57" s="96">
        <v>0.76500000000000001</v>
      </c>
      <c r="N57" s="118">
        <v>71900</v>
      </c>
      <c r="O57" s="118">
        <v>64640</v>
      </c>
      <c r="P57" s="129">
        <v>3</v>
      </c>
      <c r="Q57" s="130">
        <v>0.6</v>
      </c>
      <c r="R57" s="45"/>
    </row>
    <row r="58" spans="1:18" ht="13.5" thickBot="1">
      <c r="A58" s="26" t="s">
        <v>166</v>
      </c>
      <c r="B58" s="27">
        <v>71.900000000000006</v>
      </c>
      <c r="C58" s="27">
        <v>3</v>
      </c>
      <c r="D58" s="27" t="s">
        <v>58</v>
      </c>
      <c r="E58" s="28">
        <v>4.3799999999999999E-2</v>
      </c>
      <c r="F58" s="45"/>
      <c r="G58" s="109" t="s">
        <v>167</v>
      </c>
      <c r="H58" s="107" t="s">
        <v>71</v>
      </c>
      <c r="I58" s="96">
        <v>2.7400000000000001E-2</v>
      </c>
      <c r="J58" s="96" t="s">
        <v>72</v>
      </c>
      <c r="K58" s="96" t="s">
        <v>73</v>
      </c>
      <c r="L58" s="96" t="s">
        <v>73</v>
      </c>
      <c r="M58" s="96" t="s">
        <v>73</v>
      </c>
      <c r="N58" s="118">
        <v>79600</v>
      </c>
      <c r="O58" s="118" t="s">
        <v>73</v>
      </c>
      <c r="P58" s="129">
        <v>3</v>
      </c>
      <c r="Q58" s="130">
        <v>0.6</v>
      </c>
      <c r="R58" s="45"/>
    </row>
    <row r="59" spans="1:18" ht="13.5" thickBot="1">
      <c r="A59" s="29" t="s">
        <v>168</v>
      </c>
      <c r="B59" s="30">
        <v>73.3</v>
      </c>
      <c r="C59" s="30">
        <v>3</v>
      </c>
      <c r="D59" s="30" t="s">
        <v>58</v>
      </c>
      <c r="E59" s="31">
        <v>4.02E-2</v>
      </c>
      <c r="F59" s="45"/>
      <c r="G59" s="109" t="s">
        <v>169</v>
      </c>
      <c r="H59" s="107" t="s">
        <v>71</v>
      </c>
      <c r="I59" s="96">
        <v>4.02E-2</v>
      </c>
      <c r="J59" s="96" t="s">
        <v>72</v>
      </c>
      <c r="K59" s="96" t="s">
        <v>73</v>
      </c>
      <c r="L59" s="96" t="s">
        <v>73</v>
      </c>
      <c r="M59" s="96" t="s">
        <v>73</v>
      </c>
      <c r="N59" s="118">
        <v>73300</v>
      </c>
      <c r="O59" s="135" t="s">
        <v>73</v>
      </c>
      <c r="P59" s="129">
        <v>3</v>
      </c>
      <c r="Q59" s="130">
        <v>0.6</v>
      </c>
      <c r="R59" s="45"/>
    </row>
    <row r="60" spans="1:18" ht="13.5" thickBot="1">
      <c r="A60" s="26" t="s">
        <v>170</v>
      </c>
      <c r="B60" s="27">
        <v>97.5</v>
      </c>
      <c r="C60" s="27">
        <v>1</v>
      </c>
      <c r="D60" s="27" t="s">
        <v>54</v>
      </c>
      <c r="E60" s="28">
        <v>2.07E-2</v>
      </c>
      <c r="F60" s="45"/>
      <c r="G60" s="109" t="s">
        <v>171</v>
      </c>
      <c r="H60" s="107" t="s">
        <v>71</v>
      </c>
      <c r="I60" s="96">
        <v>1.1599999999999999E-2</v>
      </c>
      <c r="J60" s="96" t="s">
        <v>72</v>
      </c>
      <c r="K60" s="96" t="s">
        <v>73</v>
      </c>
      <c r="L60" s="96" t="s">
        <v>73</v>
      </c>
      <c r="M60" s="96" t="s">
        <v>73</v>
      </c>
      <c r="N60" s="118">
        <v>100000</v>
      </c>
      <c r="O60" s="118" t="s">
        <v>73</v>
      </c>
      <c r="P60" s="129">
        <v>30</v>
      </c>
      <c r="Q60" s="130">
        <v>4</v>
      </c>
      <c r="R60" s="45"/>
    </row>
    <row r="61" spans="1:18" ht="13.5" thickBot="1">
      <c r="A61" s="29" t="s">
        <v>172</v>
      </c>
      <c r="B61" s="30">
        <v>106</v>
      </c>
      <c r="C61" s="30">
        <v>1</v>
      </c>
      <c r="D61" s="30" t="s">
        <v>54</v>
      </c>
      <c r="E61" s="31">
        <v>9.7599999999999996E-3</v>
      </c>
      <c r="F61" s="45"/>
      <c r="G61" s="109" t="s">
        <v>173</v>
      </c>
      <c r="H61" s="107" t="s">
        <v>71</v>
      </c>
      <c r="I61" s="96">
        <v>7.0600000000000003E-3</v>
      </c>
      <c r="J61" s="96" t="s">
        <v>72</v>
      </c>
      <c r="K61" s="96" t="s">
        <v>73</v>
      </c>
      <c r="L61" s="96" t="s">
        <v>73</v>
      </c>
      <c r="M61" s="96" t="s">
        <v>73</v>
      </c>
      <c r="N61" s="118">
        <v>182000</v>
      </c>
      <c r="O61" s="135" t="s">
        <v>73</v>
      </c>
      <c r="P61" s="129">
        <v>1</v>
      </c>
      <c r="Q61" s="130">
        <v>0.1</v>
      </c>
      <c r="R61" s="45"/>
    </row>
    <row r="62" spans="1:18" ht="13.5" thickBot="1">
      <c r="A62" s="26" t="s">
        <v>174</v>
      </c>
      <c r="B62" s="27">
        <v>69.3</v>
      </c>
      <c r="C62" s="27">
        <v>3</v>
      </c>
      <c r="D62" s="27" t="s">
        <v>58</v>
      </c>
      <c r="E62" s="28">
        <v>4.4299999999999999E-2</v>
      </c>
      <c r="F62" s="45"/>
      <c r="G62" s="109" t="s">
        <v>175</v>
      </c>
      <c r="H62" s="107" t="s">
        <v>76</v>
      </c>
      <c r="I62" s="96">
        <v>4.3799999999999999E-2</v>
      </c>
      <c r="J62" s="96" t="s">
        <v>72</v>
      </c>
      <c r="K62" s="96">
        <v>3.7499999999999997E-5</v>
      </c>
      <c r="L62" s="96" t="s">
        <v>77</v>
      </c>
      <c r="M62" s="96">
        <v>0.76500000000000001</v>
      </c>
      <c r="N62" s="118">
        <v>71900</v>
      </c>
      <c r="O62" s="118">
        <v>64640</v>
      </c>
      <c r="P62" s="129">
        <v>3</v>
      </c>
      <c r="Q62" s="130">
        <v>0.6</v>
      </c>
      <c r="R62" s="45"/>
    </row>
    <row r="63" spans="1:18" ht="13.5" thickBot="1">
      <c r="A63" s="29" t="s">
        <v>176</v>
      </c>
      <c r="B63" s="30">
        <v>97.5</v>
      </c>
      <c r="C63" s="30">
        <v>3</v>
      </c>
      <c r="D63" s="30" t="s">
        <v>58</v>
      </c>
      <c r="E63" s="31">
        <v>3.2500000000000001E-2</v>
      </c>
      <c r="F63" s="45"/>
      <c r="G63" s="109" t="s">
        <v>177</v>
      </c>
      <c r="H63" s="107" t="s">
        <v>71</v>
      </c>
      <c r="I63" s="96">
        <v>4.02E-2</v>
      </c>
      <c r="J63" s="96" t="s">
        <v>72</v>
      </c>
      <c r="K63" s="96" t="s">
        <v>73</v>
      </c>
      <c r="L63" s="96" t="s">
        <v>73</v>
      </c>
      <c r="M63" s="96" t="s">
        <v>73</v>
      </c>
      <c r="N63" s="118">
        <v>73300</v>
      </c>
      <c r="O63" s="118" t="s">
        <v>73</v>
      </c>
      <c r="P63" s="129">
        <v>3</v>
      </c>
      <c r="Q63" s="130">
        <v>0.6</v>
      </c>
      <c r="R63" s="45"/>
    </row>
    <row r="64" spans="1:18" ht="13.5" thickBot="1">
      <c r="A64" s="26" t="s">
        <v>178</v>
      </c>
      <c r="B64" s="27">
        <v>73.3</v>
      </c>
      <c r="C64" s="27">
        <v>3</v>
      </c>
      <c r="D64" s="27" t="s">
        <v>58</v>
      </c>
      <c r="E64" s="28">
        <v>4.2999999999999997E-2</v>
      </c>
      <c r="F64" s="45"/>
      <c r="G64" s="109" t="s">
        <v>179</v>
      </c>
      <c r="H64" s="107" t="s">
        <v>71</v>
      </c>
      <c r="I64" s="96">
        <v>2.07E-2</v>
      </c>
      <c r="J64" s="96" t="s">
        <v>72</v>
      </c>
      <c r="K64" s="96" t="s">
        <v>73</v>
      </c>
      <c r="L64" s="96" t="s">
        <v>73</v>
      </c>
      <c r="M64" s="96" t="s">
        <v>73</v>
      </c>
      <c r="N64" s="118">
        <v>97500</v>
      </c>
      <c r="O64" s="118" t="s">
        <v>73</v>
      </c>
      <c r="P64" s="129">
        <v>1</v>
      </c>
      <c r="Q64" s="130">
        <v>1.5</v>
      </c>
      <c r="R64" s="45"/>
    </row>
    <row r="65" spans="1:20" ht="13.5" thickBot="1">
      <c r="A65" s="29" t="s">
        <v>180</v>
      </c>
      <c r="B65" s="30">
        <v>57.6</v>
      </c>
      <c r="C65" s="30">
        <v>1</v>
      </c>
      <c r="D65" s="30" t="s">
        <v>81</v>
      </c>
      <c r="E65" s="31">
        <v>4.9500000000000002E-2</v>
      </c>
      <c r="F65" s="45"/>
      <c r="G65" s="109" t="s">
        <v>181</v>
      </c>
      <c r="H65" s="107" t="s">
        <v>71</v>
      </c>
      <c r="I65" s="96">
        <v>9.7599999999999996E-3</v>
      </c>
      <c r="J65" s="96" t="s">
        <v>72</v>
      </c>
      <c r="K65" s="96" t="s">
        <v>73</v>
      </c>
      <c r="L65" s="96" t="s">
        <v>73</v>
      </c>
      <c r="M65" s="96" t="s">
        <v>73</v>
      </c>
      <c r="N65" s="118">
        <v>106000</v>
      </c>
      <c r="O65" s="118" t="s">
        <v>73</v>
      </c>
      <c r="P65" s="129">
        <v>1</v>
      </c>
      <c r="Q65" s="130">
        <v>1.5</v>
      </c>
      <c r="R65" s="45"/>
    </row>
    <row r="66" spans="1:20" ht="13.5" thickBot="1">
      <c r="A66" s="26" t="s">
        <v>182</v>
      </c>
      <c r="B66" s="27">
        <v>77.400000000000006</v>
      </c>
      <c r="C66" s="27">
        <v>3</v>
      </c>
      <c r="D66" s="27" t="s">
        <v>58</v>
      </c>
      <c r="E66" s="28">
        <v>4.0399999999999998E-2</v>
      </c>
      <c r="F66" s="45"/>
      <c r="G66" s="109" t="s">
        <v>183</v>
      </c>
      <c r="H66" s="107" t="s">
        <v>76</v>
      </c>
      <c r="I66" s="96">
        <v>4.4299999999999999E-2</v>
      </c>
      <c r="J66" s="96" t="s">
        <v>72</v>
      </c>
      <c r="K66" s="96">
        <v>3.2499999999999997E-5</v>
      </c>
      <c r="L66" s="96" t="s">
        <v>77</v>
      </c>
      <c r="M66" s="96">
        <v>0.74050000000000005</v>
      </c>
      <c r="N66" s="118">
        <v>69300</v>
      </c>
      <c r="O66" s="118">
        <v>72430</v>
      </c>
      <c r="P66" s="129">
        <v>3</v>
      </c>
      <c r="Q66" s="130">
        <v>0.6</v>
      </c>
      <c r="R66" s="45"/>
    </row>
    <row r="67" spans="1:20" ht="13.5" thickBot="1">
      <c r="A67" s="26"/>
      <c r="B67" s="27"/>
      <c r="C67" s="27"/>
      <c r="D67" s="27"/>
      <c r="E67" s="28"/>
      <c r="F67" s="45"/>
      <c r="G67" s="109" t="s">
        <v>184</v>
      </c>
      <c r="H67" s="107" t="s">
        <v>76</v>
      </c>
      <c r="I67" s="96">
        <v>4.4299999999999999E-2</v>
      </c>
      <c r="J67" s="96" t="s">
        <v>72</v>
      </c>
      <c r="K67" s="96">
        <v>3.2499999999999997E-5</v>
      </c>
      <c r="L67" s="96" t="s">
        <v>77</v>
      </c>
      <c r="M67" s="96">
        <v>0.74050000000000005</v>
      </c>
      <c r="N67" s="118">
        <v>69300</v>
      </c>
      <c r="O67" s="118">
        <v>72430</v>
      </c>
      <c r="P67" s="129">
        <v>3.5</v>
      </c>
      <c r="Q67" s="130">
        <v>5.7</v>
      </c>
      <c r="R67" s="45"/>
    </row>
    <row r="68" spans="1:20" ht="13.5" thickBot="1">
      <c r="A68" s="26"/>
      <c r="B68" s="27"/>
      <c r="C68" s="27"/>
      <c r="D68" s="27"/>
      <c r="E68" s="28"/>
      <c r="F68" s="45"/>
      <c r="G68" s="109" t="s">
        <v>185</v>
      </c>
      <c r="H68" s="107" t="s">
        <v>76</v>
      </c>
      <c r="I68" s="96">
        <v>4.4299999999999999E-2</v>
      </c>
      <c r="J68" s="96" t="s">
        <v>72</v>
      </c>
      <c r="K68" s="96">
        <v>3.2499999999999997E-5</v>
      </c>
      <c r="L68" s="96" t="s">
        <v>77</v>
      </c>
      <c r="M68" s="96">
        <v>0.74050000000000005</v>
      </c>
      <c r="N68" s="118">
        <v>69300</v>
      </c>
      <c r="O68" s="118">
        <v>72430</v>
      </c>
      <c r="P68" s="129">
        <v>25</v>
      </c>
      <c r="Q68" s="130">
        <v>8</v>
      </c>
      <c r="R68" s="45"/>
    </row>
    <row r="69" spans="1:20" ht="13.5" thickBot="1">
      <c r="A69" s="26"/>
      <c r="B69" s="27"/>
      <c r="C69" s="27"/>
      <c r="D69" s="27"/>
      <c r="E69" s="28"/>
      <c r="F69" s="45"/>
      <c r="G69" s="109" t="s">
        <v>186</v>
      </c>
      <c r="H69" s="107" t="s">
        <v>76</v>
      </c>
      <c r="I69" s="96">
        <v>4.4299999999999999E-2</v>
      </c>
      <c r="J69" s="96" t="s">
        <v>72</v>
      </c>
      <c r="K69" s="96">
        <v>3.2499999999999997E-5</v>
      </c>
      <c r="L69" s="96" t="s">
        <v>77</v>
      </c>
      <c r="M69" s="96">
        <v>0.74050000000000005</v>
      </c>
      <c r="N69" s="118">
        <v>69300</v>
      </c>
      <c r="O69" s="118">
        <v>72430</v>
      </c>
      <c r="P69" s="129">
        <v>33</v>
      </c>
      <c r="Q69" s="130">
        <v>3.2</v>
      </c>
      <c r="R69" s="45"/>
    </row>
    <row r="70" spans="1:20" ht="13.5" thickBot="1">
      <c r="A70" s="29" t="s">
        <v>187</v>
      </c>
      <c r="B70" s="30">
        <v>73.3</v>
      </c>
      <c r="C70" s="30">
        <v>3</v>
      </c>
      <c r="D70" s="30" t="s">
        <v>58</v>
      </c>
      <c r="E70" s="31">
        <v>3.8100000000000002E-2</v>
      </c>
      <c r="F70" s="45"/>
      <c r="G70" s="109" t="s">
        <v>188</v>
      </c>
      <c r="H70" s="107" t="s">
        <v>71</v>
      </c>
      <c r="I70" s="96">
        <v>3.2500000000000001E-2</v>
      </c>
      <c r="J70" s="96" t="s">
        <v>72</v>
      </c>
      <c r="K70" s="96" t="s">
        <v>73</v>
      </c>
      <c r="L70" s="96" t="s">
        <v>73</v>
      </c>
      <c r="M70" s="96" t="s">
        <v>73</v>
      </c>
      <c r="N70" s="118">
        <v>97500</v>
      </c>
      <c r="O70" s="118" t="s">
        <v>73</v>
      </c>
      <c r="P70" s="129">
        <v>3</v>
      </c>
      <c r="Q70" s="130">
        <v>0.6</v>
      </c>
      <c r="R70" s="45"/>
    </row>
    <row r="71" spans="1:20" ht="13.5" thickBot="1">
      <c r="A71" s="26" t="s">
        <v>189</v>
      </c>
      <c r="B71" s="27">
        <v>54.6</v>
      </c>
      <c r="C71" s="27">
        <v>1</v>
      </c>
      <c r="D71" s="27" t="s">
        <v>81</v>
      </c>
      <c r="E71" s="28">
        <v>5.04E-2</v>
      </c>
      <c r="F71" s="45"/>
      <c r="G71" s="109" t="s">
        <v>190</v>
      </c>
      <c r="H71" s="107" t="s">
        <v>71</v>
      </c>
      <c r="I71" s="96">
        <v>4.2999999999999997E-2</v>
      </c>
      <c r="J71" s="96" t="s">
        <v>72</v>
      </c>
      <c r="K71" s="96" t="s">
        <v>73</v>
      </c>
      <c r="L71" s="96" t="s">
        <v>73</v>
      </c>
      <c r="M71" s="96" t="s">
        <v>73</v>
      </c>
      <c r="N71" s="118">
        <v>73300</v>
      </c>
      <c r="O71" s="118" t="s">
        <v>73</v>
      </c>
      <c r="P71" s="129">
        <v>3</v>
      </c>
      <c r="Q71" s="130">
        <v>0.6</v>
      </c>
      <c r="R71" s="45"/>
    </row>
    <row r="72" spans="1:20" ht="13.5" thickBot="1">
      <c r="A72" s="26"/>
      <c r="B72" s="27"/>
      <c r="C72" s="27"/>
      <c r="D72" s="27"/>
      <c r="E72" s="28"/>
      <c r="F72" s="45"/>
      <c r="G72" s="109" t="s">
        <v>191</v>
      </c>
      <c r="H72" s="107" t="s">
        <v>71</v>
      </c>
      <c r="I72" s="96">
        <v>4.9500000000000002E-2</v>
      </c>
      <c r="J72" s="96" t="s">
        <v>72</v>
      </c>
      <c r="K72" s="96" t="s">
        <v>73</v>
      </c>
      <c r="L72" s="96" t="s">
        <v>73</v>
      </c>
      <c r="M72" s="96" t="s">
        <v>73</v>
      </c>
      <c r="N72" s="118">
        <v>57600</v>
      </c>
      <c r="O72" s="118" t="s">
        <v>73</v>
      </c>
      <c r="P72" s="129">
        <v>1</v>
      </c>
      <c r="Q72" s="130">
        <v>0.1</v>
      </c>
      <c r="R72" s="45"/>
    </row>
    <row r="73" spans="1:20" ht="13.5" thickBot="1">
      <c r="A73" s="29" t="s">
        <v>192</v>
      </c>
      <c r="B73" s="30">
        <v>96.1</v>
      </c>
      <c r="C73" s="30">
        <v>1</v>
      </c>
      <c r="D73" s="30" t="s">
        <v>54</v>
      </c>
      <c r="E73" s="31">
        <v>1.9199999999999998E-2</v>
      </c>
      <c r="F73" s="45"/>
      <c r="G73" s="109" t="s">
        <v>193</v>
      </c>
      <c r="H73" s="107" t="s">
        <v>71</v>
      </c>
      <c r="I73" s="96" t="s">
        <v>73</v>
      </c>
      <c r="J73" s="96" t="s">
        <v>73</v>
      </c>
      <c r="K73" s="96">
        <v>2.3800000000000002E-2</v>
      </c>
      <c r="L73" s="96" t="s">
        <v>72</v>
      </c>
      <c r="M73" s="96" t="s">
        <v>73</v>
      </c>
      <c r="N73" s="118" t="s">
        <v>73</v>
      </c>
      <c r="O73" s="118">
        <v>83000</v>
      </c>
      <c r="P73" s="129">
        <v>30</v>
      </c>
      <c r="Q73" s="130">
        <v>4</v>
      </c>
      <c r="R73" s="45"/>
    </row>
    <row r="74" spans="1:20" ht="13.5" thickBot="1">
      <c r="A74" s="29"/>
      <c r="B74" s="30"/>
      <c r="C74" s="30"/>
      <c r="D74" s="30"/>
      <c r="E74" s="31"/>
      <c r="F74" s="45"/>
      <c r="G74" s="109" t="s">
        <v>194</v>
      </c>
      <c r="H74" s="107" t="s">
        <v>71</v>
      </c>
      <c r="I74" s="96">
        <v>4.0399999999999998E-2</v>
      </c>
      <c r="J74" s="96" t="s">
        <v>72</v>
      </c>
      <c r="K74" s="96">
        <v>4.2999999999999997E-2</v>
      </c>
      <c r="L74" s="96" t="s">
        <v>72</v>
      </c>
      <c r="M74" s="96">
        <v>0.99399999999999999</v>
      </c>
      <c r="N74" s="118">
        <v>77400</v>
      </c>
      <c r="O74" s="118">
        <v>73090</v>
      </c>
      <c r="P74" s="129">
        <v>3</v>
      </c>
      <c r="Q74" s="130">
        <v>0.6</v>
      </c>
      <c r="R74" s="45"/>
    </row>
    <row r="75" spans="1:20" ht="13.5" thickBot="1">
      <c r="A75" s="29"/>
      <c r="B75" s="30"/>
      <c r="C75" s="30"/>
      <c r="D75" s="30"/>
      <c r="E75" s="31"/>
      <c r="F75" s="45"/>
      <c r="G75" s="109" t="s">
        <v>195</v>
      </c>
      <c r="H75" s="107" t="s">
        <v>71</v>
      </c>
      <c r="I75" s="96">
        <v>4.0399999999999998E-2</v>
      </c>
      <c r="J75" s="96" t="s">
        <v>72</v>
      </c>
      <c r="K75" s="96">
        <v>4.2999999999999997E-2</v>
      </c>
      <c r="L75" s="96" t="s">
        <v>72</v>
      </c>
      <c r="M75" s="96">
        <v>0.99399999999999999</v>
      </c>
      <c r="N75" s="118">
        <v>77400</v>
      </c>
      <c r="O75" s="118">
        <v>73090</v>
      </c>
      <c r="P75" s="129">
        <v>7</v>
      </c>
      <c r="Q75" s="130">
        <v>2</v>
      </c>
      <c r="R75" s="45"/>
    </row>
    <row r="76" spans="1:20" ht="13.5" customHeight="1" thickBot="1">
      <c r="A76" s="29"/>
      <c r="B76" s="30"/>
      <c r="C76" s="30"/>
      <c r="D76" s="30"/>
      <c r="E76" s="31"/>
      <c r="F76" s="45"/>
      <c r="G76" s="109" t="s">
        <v>196</v>
      </c>
      <c r="H76" s="107" t="s">
        <v>106</v>
      </c>
      <c r="I76" s="96" t="s">
        <v>73</v>
      </c>
      <c r="J76" s="96" t="s">
        <v>73</v>
      </c>
      <c r="K76" s="136">
        <v>3.3141E-5</v>
      </c>
      <c r="L76" s="136" t="s">
        <v>107</v>
      </c>
      <c r="M76" s="136" t="s">
        <v>73</v>
      </c>
      <c r="N76" s="137" t="s">
        <v>73</v>
      </c>
      <c r="O76" s="118">
        <v>54891</v>
      </c>
      <c r="P76" s="129">
        <v>1</v>
      </c>
      <c r="Q76" s="130">
        <v>0.1</v>
      </c>
      <c r="R76" s="45"/>
    </row>
    <row r="77" spans="1:20" ht="13.5" customHeight="1" thickBot="1">
      <c r="A77" s="29"/>
      <c r="B77" s="30"/>
      <c r="C77" s="30"/>
      <c r="D77" s="30"/>
      <c r="E77" s="31"/>
      <c r="F77" s="45"/>
      <c r="G77" s="109" t="s">
        <v>287</v>
      </c>
      <c r="H77" s="107" t="s">
        <v>71</v>
      </c>
      <c r="I77" s="96" t="s">
        <v>73</v>
      </c>
      <c r="J77" s="138" t="s">
        <v>73</v>
      </c>
      <c r="K77" s="139">
        <v>4.3209999999999998E-2</v>
      </c>
      <c r="L77" s="140" t="s">
        <v>302</v>
      </c>
      <c r="M77" s="96" t="s">
        <v>73</v>
      </c>
      <c r="N77" s="118">
        <v>74100</v>
      </c>
      <c r="O77" s="118">
        <v>73805</v>
      </c>
      <c r="P77" s="141">
        <v>3</v>
      </c>
      <c r="Q77" s="130">
        <v>0.6</v>
      </c>
      <c r="R77" s="45"/>
      <c r="S77" s="119"/>
      <c r="T77" s="124"/>
    </row>
    <row r="78" spans="1:20" ht="13.5" customHeight="1" thickBot="1">
      <c r="A78" s="29"/>
      <c r="B78" s="30"/>
      <c r="C78" s="30"/>
      <c r="D78" s="30"/>
      <c r="E78" s="31"/>
      <c r="F78" s="45"/>
      <c r="G78" s="109" t="s">
        <v>288</v>
      </c>
      <c r="H78" s="107" t="s">
        <v>71</v>
      </c>
      <c r="I78" s="96" t="s">
        <v>73</v>
      </c>
      <c r="J78" s="138" t="s">
        <v>73</v>
      </c>
      <c r="K78" s="139">
        <v>4.1770000000000002E-2</v>
      </c>
      <c r="L78" s="140" t="s">
        <v>302</v>
      </c>
      <c r="M78" s="96" t="s">
        <v>73</v>
      </c>
      <c r="N78" s="118">
        <v>74100</v>
      </c>
      <c r="O78" s="118">
        <v>76522</v>
      </c>
      <c r="P78" s="141">
        <v>3</v>
      </c>
      <c r="Q78" s="130">
        <v>0.6</v>
      </c>
      <c r="R78" s="45"/>
      <c r="S78" s="119"/>
      <c r="T78" s="124"/>
    </row>
    <row r="79" spans="1:20" ht="13.5" customHeight="1" thickBot="1">
      <c r="A79" s="29"/>
      <c r="B79" s="30"/>
      <c r="C79" s="30"/>
      <c r="D79" s="30"/>
      <c r="E79" s="31"/>
      <c r="F79" s="45"/>
      <c r="G79" s="109" t="s">
        <v>289</v>
      </c>
      <c r="H79" s="107" t="s">
        <v>71</v>
      </c>
      <c r="I79" s="96" t="s">
        <v>73</v>
      </c>
      <c r="J79" s="138" t="s">
        <v>73</v>
      </c>
      <c r="K79" s="139">
        <v>4.0579999999999998E-2</v>
      </c>
      <c r="L79" s="140" t="s">
        <v>302</v>
      </c>
      <c r="M79" s="96" t="s">
        <v>73</v>
      </c>
      <c r="N79" s="118">
        <v>77400</v>
      </c>
      <c r="O79" s="118">
        <v>79223</v>
      </c>
      <c r="P79" s="141">
        <v>3</v>
      </c>
      <c r="Q79" s="130">
        <v>0.6</v>
      </c>
      <c r="R79" s="45"/>
      <c r="S79" s="119"/>
      <c r="T79" s="124"/>
    </row>
    <row r="80" spans="1:20" ht="13.5" customHeight="1" thickBot="1">
      <c r="A80" s="29"/>
      <c r="B80" s="30"/>
      <c r="C80" s="30"/>
      <c r="D80" s="30"/>
      <c r="E80" s="31"/>
      <c r="F80" s="45"/>
      <c r="G80" s="109" t="s">
        <v>290</v>
      </c>
      <c r="H80" s="107" t="s">
        <v>71</v>
      </c>
      <c r="I80" s="96" t="s">
        <v>73</v>
      </c>
      <c r="J80" s="138" t="s">
        <v>73</v>
      </c>
      <c r="K80" s="139">
        <v>4.1200000000000001E-2</v>
      </c>
      <c r="L80" s="140" t="s">
        <v>302</v>
      </c>
      <c r="M80" s="96" t="s">
        <v>73</v>
      </c>
      <c r="N80" s="118">
        <v>77400</v>
      </c>
      <c r="O80" s="118">
        <v>77683</v>
      </c>
      <c r="P80" s="141">
        <v>3</v>
      </c>
      <c r="Q80" s="130">
        <v>0.6</v>
      </c>
      <c r="R80" s="45"/>
      <c r="S80" s="119"/>
      <c r="T80" s="124"/>
    </row>
    <row r="81" spans="1:20" ht="13.5" customHeight="1" thickBot="1">
      <c r="A81" s="29"/>
      <c r="B81" s="30"/>
      <c r="C81" s="30"/>
      <c r="D81" s="30"/>
      <c r="E81" s="31"/>
      <c r="F81" s="45"/>
      <c r="G81" s="109" t="s">
        <v>291</v>
      </c>
      <c r="H81" s="107" t="s">
        <v>71</v>
      </c>
      <c r="I81" s="96" t="s">
        <v>73</v>
      </c>
      <c r="J81" s="138" t="s">
        <v>73</v>
      </c>
      <c r="K81" s="139">
        <v>4.2139999999999997E-2</v>
      </c>
      <c r="L81" s="140" t="s">
        <v>302</v>
      </c>
      <c r="M81" s="96" t="s">
        <v>73</v>
      </c>
      <c r="N81" s="118">
        <v>77400</v>
      </c>
      <c r="O81" s="118">
        <v>75897</v>
      </c>
      <c r="P81" s="141">
        <v>3</v>
      </c>
      <c r="Q81" s="130">
        <v>0.6</v>
      </c>
      <c r="R81" s="45"/>
      <c r="S81" s="119"/>
      <c r="T81" s="124"/>
    </row>
    <row r="82" spans="1:20" ht="13.5" customHeight="1" thickBot="1">
      <c r="A82" s="29"/>
      <c r="B82" s="30"/>
      <c r="C82" s="30"/>
      <c r="D82" s="30"/>
      <c r="E82" s="31"/>
      <c r="F82" s="45"/>
      <c r="G82" s="109" t="s">
        <v>292</v>
      </c>
      <c r="H82" s="107" t="s">
        <v>71</v>
      </c>
      <c r="I82" s="96" t="s">
        <v>73</v>
      </c>
      <c r="J82" s="138" t="s">
        <v>73</v>
      </c>
      <c r="K82" s="139">
        <v>3.7260000000000001E-2</v>
      </c>
      <c r="L82" s="140" t="s">
        <v>302</v>
      </c>
      <c r="M82" s="96" t="s">
        <v>73</v>
      </c>
      <c r="N82" s="118">
        <v>80700</v>
      </c>
      <c r="O82" s="118">
        <v>83887</v>
      </c>
      <c r="P82" s="141">
        <v>1</v>
      </c>
      <c r="Q82" s="130">
        <v>1.5</v>
      </c>
      <c r="R82" s="45"/>
      <c r="S82" s="119"/>
      <c r="T82" s="124"/>
    </row>
    <row r="83" spans="1:20" ht="13.5" customHeight="1" thickBot="1">
      <c r="A83" s="29"/>
      <c r="B83" s="30"/>
      <c r="C83" s="30"/>
      <c r="D83" s="30"/>
      <c r="E83" s="31"/>
      <c r="F83" s="45"/>
      <c r="G83" s="109" t="s">
        <v>293</v>
      </c>
      <c r="H83" s="107" t="s">
        <v>71</v>
      </c>
      <c r="I83" s="96" t="s">
        <v>73</v>
      </c>
      <c r="J83" s="138" t="s">
        <v>73</v>
      </c>
      <c r="K83" s="139">
        <v>3.7319999999999999E-2</v>
      </c>
      <c r="L83" s="140" t="s">
        <v>302</v>
      </c>
      <c r="M83" s="96" t="s">
        <v>73</v>
      </c>
      <c r="N83" s="118">
        <v>80700</v>
      </c>
      <c r="O83" s="118">
        <v>81271</v>
      </c>
      <c r="P83" s="141">
        <v>1</v>
      </c>
      <c r="Q83" s="130">
        <v>1.5</v>
      </c>
      <c r="R83" s="45"/>
      <c r="S83" s="119"/>
      <c r="T83" s="124"/>
    </row>
    <row r="84" spans="1:20" ht="13.5" customHeight="1" thickBot="1">
      <c r="A84" s="29"/>
      <c r="B84" s="30"/>
      <c r="C84" s="30"/>
      <c r="D84" s="30"/>
      <c r="E84" s="31"/>
      <c r="F84" s="45"/>
      <c r="G84" s="109" t="s">
        <v>294</v>
      </c>
      <c r="H84" s="107" t="s">
        <v>71</v>
      </c>
      <c r="I84" s="96" t="s">
        <v>73</v>
      </c>
      <c r="J84" s="138" t="s">
        <v>73</v>
      </c>
      <c r="K84" s="139">
        <v>3.1859999999999999E-2</v>
      </c>
      <c r="L84" s="140" t="s">
        <v>302</v>
      </c>
      <c r="M84" s="96" t="s">
        <v>73</v>
      </c>
      <c r="N84" s="118">
        <v>73300</v>
      </c>
      <c r="O84" s="118">
        <v>76638</v>
      </c>
      <c r="P84" s="141">
        <v>3</v>
      </c>
      <c r="Q84" s="130">
        <v>0.6</v>
      </c>
      <c r="R84" s="45"/>
      <c r="S84" s="119"/>
      <c r="T84" s="124"/>
    </row>
    <row r="85" spans="1:20" ht="13.5" customHeight="1" thickBot="1">
      <c r="A85" s="29"/>
      <c r="B85" s="30"/>
      <c r="C85" s="30"/>
      <c r="D85" s="30"/>
      <c r="E85" s="31"/>
      <c r="F85" s="45"/>
      <c r="G85" s="109" t="s">
        <v>295</v>
      </c>
      <c r="H85" s="107" t="s">
        <v>71</v>
      </c>
      <c r="I85" s="96" t="s">
        <v>73</v>
      </c>
      <c r="J85" s="138" t="s">
        <v>73</v>
      </c>
      <c r="K85" s="139">
        <v>2.8230000000000002E-2</v>
      </c>
      <c r="L85" s="140" t="s">
        <v>302</v>
      </c>
      <c r="M85" s="96" t="s">
        <v>73</v>
      </c>
      <c r="N85" s="118">
        <v>73300</v>
      </c>
      <c r="O85" s="118">
        <v>73320</v>
      </c>
      <c r="P85" s="141">
        <v>3</v>
      </c>
      <c r="Q85" s="130">
        <v>0.6</v>
      </c>
      <c r="R85" s="45"/>
      <c r="S85" s="124"/>
      <c r="T85" s="124"/>
    </row>
    <row r="86" spans="1:20" ht="13.5" customHeight="1" thickBot="1">
      <c r="A86" s="29"/>
      <c r="B86" s="30"/>
      <c r="C86" s="30"/>
      <c r="D86" s="30"/>
      <c r="E86" s="31"/>
      <c r="F86" s="45"/>
      <c r="G86" s="109" t="s">
        <v>296</v>
      </c>
      <c r="H86" s="107" t="s">
        <v>71</v>
      </c>
      <c r="I86" s="96" t="s">
        <v>73</v>
      </c>
      <c r="J86" s="138" t="s">
        <v>73</v>
      </c>
      <c r="K86" s="139">
        <v>2.0459999999999999E-2</v>
      </c>
      <c r="L86" s="140" t="s">
        <v>302</v>
      </c>
      <c r="M86" s="96" t="s">
        <v>73</v>
      </c>
      <c r="N86" s="118">
        <v>73300</v>
      </c>
      <c r="O86" s="118">
        <v>75734</v>
      </c>
      <c r="P86" s="141">
        <v>3</v>
      </c>
      <c r="Q86" s="130">
        <v>0.6</v>
      </c>
      <c r="R86" s="45"/>
      <c r="S86" s="119"/>
      <c r="T86" s="124"/>
    </row>
    <row r="87" spans="1:20" ht="13.5" customHeight="1" thickBot="1">
      <c r="A87" s="29"/>
      <c r="B87" s="30"/>
      <c r="C87" s="30"/>
      <c r="D87" s="30"/>
      <c r="E87" s="31"/>
      <c r="F87" s="45"/>
      <c r="G87" s="109" t="s">
        <v>297</v>
      </c>
      <c r="H87" s="107" t="s">
        <v>71</v>
      </c>
      <c r="I87" s="96" t="s">
        <v>73</v>
      </c>
      <c r="J87" s="138" t="s">
        <v>73</v>
      </c>
      <c r="K87" s="139">
        <v>3.4540000000000001E-2</v>
      </c>
      <c r="L87" s="140" t="s">
        <v>302</v>
      </c>
      <c r="M87" s="96" t="s">
        <v>73</v>
      </c>
      <c r="N87" s="118">
        <v>73300</v>
      </c>
      <c r="O87" s="118">
        <v>73288</v>
      </c>
      <c r="P87" s="141">
        <v>3</v>
      </c>
      <c r="Q87" s="130">
        <v>0.6</v>
      </c>
      <c r="R87" s="45"/>
      <c r="S87" s="119"/>
      <c r="T87" s="124"/>
    </row>
    <row r="88" spans="1:20" ht="13.5" customHeight="1" thickBot="1">
      <c r="A88" s="29"/>
      <c r="B88" s="30"/>
      <c r="C88" s="30"/>
      <c r="D88" s="30"/>
      <c r="E88" s="31"/>
      <c r="F88" s="45"/>
      <c r="G88" s="109" t="s">
        <v>298</v>
      </c>
      <c r="H88" s="107" t="s">
        <v>71</v>
      </c>
      <c r="I88" s="96" t="s">
        <v>73</v>
      </c>
      <c r="J88" s="138" t="s">
        <v>73</v>
      </c>
      <c r="K88" s="139">
        <v>4.0960000000000003E-2</v>
      </c>
      <c r="L88" s="140" t="s">
        <v>302</v>
      </c>
      <c r="M88" s="96" t="s">
        <v>73</v>
      </c>
      <c r="N88" s="118">
        <v>73300</v>
      </c>
      <c r="O88" s="118">
        <v>76994</v>
      </c>
      <c r="P88" s="141">
        <v>3</v>
      </c>
      <c r="Q88" s="130">
        <v>0.6</v>
      </c>
      <c r="R88" s="45"/>
      <c r="S88" s="119"/>
      <c r="T88" s="124"/>
    </row>
    <row r="89" spans="1:20" ht="13.5" customHeight="1" thickBot="1">
      <c r="A89" s="29"/>
      <c r="B89" s="30"/>
      <c r="C89" s="30"/>
      <c r="D89" s="30"/>
      <c r="E89" s="31"/>
      <c r="F89" s="45"/>
      <c r="G89" s="109" t="s">
        <v>299</v>
      </c>
      <c r="H89" s="107" t="s">
        <v>71</v>
      </c>
      <c r="I89" s="96" t="s">
        <v>73</v>
      </c>
      <c r="J89" s="138" t="s">
        <v>73</v>
      </c>
      <c r="K89" s="139">
        <v>4.0500000000000001E-2</v>
      </c>
      <c r="L89" s="140" t="s">
        <v>302</v>
      </c>
      <c r="M89" s="96" t="s">
        <v>73</v>
      </c>
      <c r="N89" s="118">
        <v>73300</v>
      </c>
      <c r="O89" s="118">
        <v>75512</v>
      </c>
      <c r="P89" s="141">
        <v>3</v>
      </c>
      <c r="Q89" s="130">
        <v>0.6</v>
      </c>
      <c r="R89" s="45"/>
      <c r="S89" s="119"/>
      <c r="T89" s="124"/>
    </row>
    <row r="90" spans="1:20" ht="13.5" customHeight="1" thickBot="1">
      <c r="A90" s="29"/>
      <c r="B90" s="30"/>
      <c r="C90" s="30"/>
      <c r="D90" s="30"/>
      <c r="E90" s="31"/>
      <c r="F90" s="45"/>
      <c r="G90" s="109" t="s">
        <v>300</v>
      </c>
      <c r="H90" s="107" t="s">
        <v>71</v>
      </c>
      <c r="I90" s="96" t="s">
        <v>73</v>
      </c>
      <c r="J90" s="138" t="s">
        <v>73</v>
      </c>
      <c r="K90" s="139">
        <v>4.0809999999999999E-2</v>
      </c>
      <c r="L90" s="140" t="s">
        <v>302</v>
      </c>
      <c r="M90" s="96" t="s">
        <v>73</v>
      </c>
      <c r="N90" s="118">
        <v>73300</v>
      </c>
      <c r="O90" s="118">
        <v>73691</v>
      </c>
      <c r="P90" s="141">
        <v>3</v>
      </c>
      <c r="Q90" s="130">
        <v>0.6</v>
      </c>
      <c r="R90" s="45"/>
      <c r="S90" s="119"/>
      <c r="T90" s="124"/>
    </row>
    <row r="91" spans="1:20" ht="13.5" thickBot="1">
      <c r="A91" s="26" t="s">
        <v>197</v>
      </c>
      <c r="B91" s="27">
        <v>95.3</v>
      </c>
      <c r="C91" s="27">
        <v>3</v>
      </c>
      <c r="D91" s="27">
        <v>2</v>
      </c>
      <c r="E91" s="28">
        <v>1.18E-2</v>
      </c>
      <c r="F91" s="45"/>
      <c r="G91" s="109" t="s">
        <v>198</v>
      </c>
      <c r="H91" s="107" t="s">
        <v>71</v>
      </c>
      <c r="I91" s="96" t="s">
        <v>73</v>
      </c>
      <c r="J91" s="96" t="s">
        <v>73</v>
      </c>
      <c r="K91" s="142">
        <v>1.46E-2</v>
      </c>
      <c r="L91" s="142" t="s">
        <v>72</v>
      </c>
      <c r="M91" s="142" t="s">
        <v>73</v>
      </c>
      <c r="N91" s="135" t="s">
        <v>73</v>
      </c>
      <c r="O91" s="135">
        <v>110000</v>
      </c>
      <c r="P91" s="129">
        <v>30</v>
      </c>
      <c r="Q91" s="130">
        <v>4</v>
      </c>
      <c r="R91" s="45"/>
    </row>
    <row r="92" spans="1:20" ht="13.5" thickBot="1">
      <c r="A92" s="29" t="s">
        <v>199</v>
      </c>
      <c r="B92" s="30">
        <v>73.3</v>
      </c>
      <c r="C92" s="30">
        <v>30</v>
      </c>
      <c r="D92" s="30">
        <v>4</v>
      </c>
      <c r="E92" s="31">
        <v>4.02E-2</v>
      </c>
      <c r="F92" s="45"/>
      <c r="G92" s="109" t="s">
        <v>200</v>
      </c>
      <c r="H92" s="107" t="s">
        <v>71</v>
      </c>
      <c r="I92" s="96">
        <v>3.8100000000000002E-2</v>
      </c>
      <c r="J92" s="96" t="s">
        <v>72</v>
      </c>
      <c r="K92" s="96" t="s">
        <v>73</v>
      </c>
      <c r="L92" s="96" t="s">
        <v>73</v>
      </c>
      <c r="M92" s="96" t="s">
        <v>73</v>
      </c>
      <c r="N92" s="118">
        <v>73300</v>
      </c>
      <c r="O92" s="132" t="s">
        <v>73</v>
      </c>
      <c r="P92" s="129">
        <v>3</v>
      </c>
      <c r="Q92" s="130">
        <v>0.6</v>
      </c>
      <c r="R92" s="45"/>
    </row>
    <row r="93" spans="1:20" ht="13.5" thickBot="1">
      <c r="A93" s="26" t="s">
        <v>201</v>
      </c>
      <c r="B93" s="27">
        <v>88400</v>
      </c>
      <c r="C93" s="27">
        <v>1</v>
      </c>
      <c r="D93" s="27">
        <v>1.5</v>
      </c>
      <c r="E93" s="28" t="s">
        <v>126</v>
      </c>
      <c r="F93" s="45"/>
      <c r="G93" s="109" t="s">
        <v>202</v>
      </c>
      <c r="H93" s="107" t="s">
        <v>71</v>
      </c>
      <c r="I93" s="96">
        <v>5.04E-2</v>
      </c>
      <c r="J93" s="96" t="s">
        <v>72</v>
      </c>
      <c r="K93" s="96" t="s">
        <v>73</v>
      </c>
      <c r="L93" s="96" t="s">
        <v>73</v>
      </c>
      <c r="M93" s="96" t="s">
        <v>73</v>
      </c>
      <c r="N93" s="118">
        <v>54600</v>
      </c>
      <c r="O93" s="118" t="s">
        <v>73</v>
      </c>
      <c r="P93" s="129">
        <v>1</v>
      </c>
      <c r="Q93" s="130">
        <v>0.1</v>
      </c>
      <c r="R93" s="45"/>
    </row>
    <row r="94" spans="1:20" ht="13.5" thickBot="1">
      <c r="A94" s="29" t="s">
        <v>203</v>
      </c>
      <c r="B94" s="30">
        <v>73.3</v>
      </c>
      <c r="C94" s="30">
        <v>3</v>
      </c>
      <c r="D94" s="30" t="s">
        <v>58</v>
      </c>
      <c r="E94" s="31">
        <v>4.02E-2</v>
      </c>
      <c r="F94" s="45"/>
      <c r="G94" s="109" t="s">
        <v>204</v>
      </c>
      <c r="H94" s="107" t="s">
        <v>71</v>
      </c>
      <c r="I94" s="96">
        <v>1.9199999999999998E-2</v>
      </c>
      <c r="J94" s="96" t="s">
        <v>72</v>
      </c>
      <c r="K94" s="96">
        <v>1.9140000000000001E-2</v>
      </c>
      <c r="L94" s="96" t="s">
        <v>72</v>
      </c>
      <c r="M94" s="96" t="s">
        <v>73</v>
      </c>
      <c r="N94" s="118">
        <v>96100</v>
      </c>
      <c r="O94" s="118">
        <v>96777</v>
      </c>
      <c r="P94" s="129">
        <v>1</v>
      </c>
      <c r="Q94" s="130">
        <v>1.5</v>
      </c>
      <c r="R94" s="45"/>
    </row>
    <row r="95" spans="1:20" ht="13.5" thickBot="1">
      <c r="A95" s="29"/>
      <c r="B95" s="30"/>
      <c r="C95" s="30"/>
      <c r="D95" s="30"/>
      <c r="E95" s="31"/>
      <c r="F95" s="45"/>
      <c r="G95" s="109" t="s">
        <v>205</v>
      </c>
      <c r="H95" s="107" t="s">
        <v>71</v>
      </c>
      <c r="I95" s="96">
        <v>1.9199999999999998E-2</v>
      </c>
      <c r="J95" s="96" t="s">
        <v>72</v>
      </c>
      <c r="K95" s="96">
        <v>1.9140000000000001E-2</v>
      </c>
      <c r="L95" s="96" t="s">
        <v>72</v>
      </c>
      <c r="M95" s="96" t="s">
        <v>73</v>
      </c>
      <c r="N95" s="118">
        <v>96100</v>
      </c>
      <c r="O95" s="118">
        <v>96777</v>
      </c>
      <c r="P95" s="129">
        <v>2</v>
      </c>
      <c r="Q95" s="130">
        <v>1.5</v>
      </c>
      <c r="R95" s="45"/>
    </row>
    <row r="96" spans="1:20" ht="13.5" thickBot="1">
      <c r="A96" s="26" t="s">
        <v>206</v>
      </c>
      <c r="B96" s="27">
        <v>112</v>
      </c>
      <c r="C96" s="27">
        <v>30</v>
      </c>
      <c r="D96" s="27">
        <v>4</v>
      </c>
      <c r="E96" s="28">
        <v>1.5599999999999999E-2</v>
      </c>
      <c r="F96" s="45"/>
      <c r="G96" s="109" t="s">
        <v>207</v>
      </c>
      <c r="H96" s="107" t="s">
        <v>71</v>
      </c>
      <c r="I96" s="96">
        <v>1.18E-2</v>
      </c>
      <c r="J96" s="96" t="s">
        <v>72</v>
      </c>
      <c r="K96" s="96" t="s">
        <v>73</v>
      </c>
      <c r="L96" s="96" t="s">
        <v>73</v>
      </c>
      <c r="M96" s="96" t="s">
        <v>73</v>
      </c>
      <c r="N96" s="118">
        <v>95300</v>
      </c>
      <c r="O96" s="118" t="s">
        <v>73</v>
      </c>
      <c r="P96" s="129">
        <v>3</v>
      </c>
      <c r="Q96" s="130">
        <v>2</v>
      </c>
      <c r="R96" s="45"/>
    </row>
    <row r="97" spans="1:18">
      <c r="F97" s="45"/>
      <c r="G97" s="109" t="s">
        <v>208</v>
      </c>
      <c r="H97" s="107" t="s">
        <v>71</v>
      </c>
      <c r="I97" s="96">
        <v>4.02E-2</v>
      </c>
      <c r="J97" s="96" t="s">
        <v>72</v>
      </c>
      <c r="K97" s="96" t="s">
        <v>73</v>
      </c>
      <c r="L97" s="96" t="s">
        <v>73</v>
      </c>
      <c r="M97" s="96" t="s">
        <v>73</v>
      </c>
      <c r="N97" s="118">
        <v>73300</v>
      </c>
      <c r="O97" s="118" t="s">
        <v>73</v>
      </c>
      <c r="P97" s="129">
        <v>30</v>
      </c>
      <c r="Q97" s="130">
        <v>4</v>
      </c>
      <c r="R97" s="45"/>
    </row>
    <row r="98" spans="1:18">
      <c r="F98" s="45"/>
      <c r="G98" s="109" t="s">
        <v>209</v>
      </c>
      <c r="H98" s="107" t="s">
        <v>71</v>
      </c>
      <c r="I98" s="96">
        <v>3.2500000000000001E-2</v>
      </c>
      <c r="J98" s="96" t="s">
        <v>72</v>
      </c>
      <c r="K98" s="96">
        <v>3.3700000000000001E-2</v>
      </c>
      <c r="L98" s="96" t="s">
        <v>72</v>
      </c>
      <c r="M98" s="96" t="s">
        <v>73</v>
      </c>
      <c r="N98" s="118">
        <v>88400</v>
      </c>
      <c r="O98" s="118">
        <v>85000</v>
      </c>
      <c r="P98" s="129">
        <v>1</v>
      </c>
      <c r="Q98" s="130">
        <v>1.5</v>
      </c>
      <c r="R98" s="45"/>
    </row>
    <row r="99" spans="1:18">
      <c r="F99" s="45"/>
      <c r="G99" s="109" t="s">
        <v>210</v>
      </c>
      <c r="H99" s="107" t="s">
        <v>71</v>
      </c>
      <c r="I99" s="96">
        <v>4.02E-2</v>
      </c>
      <c r="J99" s="96" t="s">
        <v>72</v>
      </c>
      <c r="K99" s="96" t="s">
        <v>73</v>
      </c>
      <c r="L99" s="96" t="s">
        <v>73</v>
      </c>
      <c r="M99" s="96" t="s">
        <v>73</v>
      </c>
      <c r="N99" s="118">
        <v>73300</v>
      </c>
      <c r="O99" s="118" t="s">
        <v>73</v>
      </c>
      <c r="P99" s="129">
        <v>3</v>
      </c>
      <c r="Q99" s="130">
        <v>0.6</v>
      </c>
      <c r="R99" s="45"/>
    </row>
    <row r="100" spans="1:18">
      <c r="F100" s="45"/>
      <c r="G100" s="109" t="s">
        <v>211</v>
      </c>
      <c r="H100" s="107" t="s">
        <v>71</v>
      </c>
      <c r="I100" s="96">
        <v>1.5599999999999999E-2</v>
      </c>
      <c r="J100" s="96" t="s">
        <v>72</v>
      </c>
      <c r="K100" s="96" t="s">
        <v>73</v>
      </c>
      <c r="L100" s="96" t="s">
        <v>73</v>
      </c>
      <c r="M100" s="96" t="s">
        <v>73</v>
      </c>
      <c r="N100" s="118">
        <v>112000</v>
      </c>
      <c r="O100" s="118" t="s">
        <v>73</v>
      </c>
      <c r="P100" s="129">
        <v>30</v>
      </c>
      <c r="Q100" s="130">
        <v>4</v>
      </c>
      <c r="R100" s="45"/>
    </row>
    <row r="101" spans="1:18" ht="13.5" thickBot="1">
      <c r="F101" s="45"/>
      <c r="G101" s="109" t="s">
        <v>212</v>
      </c>
      <c r="H101" s="108" t="s">
        <v>71</v>
      </c>
      <c r="I101" s="143" t="s">
        <v>73</v>
      </c>
      <c r="J101" s="143" t="s">
        <v>73</v>
      </c>
      <c r="K101" s="143">
        <v>3.1E-2</v>
      </c>
      <c r="L101" s="143" t="s">
        <v>72</v>
      </c>
      <c r="M101" s="143">
        <v>16</v>
      </c>
      <c r="N101" s="144">
        <v>112000</v>
      </c>
      <c r="O101" s="144">
        <v>98184</v>
      </c>
      <c r="P101" s="129">
        <v>200</v>
      </c>
      <c r="Q101" s="130">
        <v>4</v>
      </c>
      <c r="R101" s="45"/>
    </row>
    <row r="102" spans="1:18">
      <c r="G102" s="45"/>
      <c r="H102" s="45"/>
      <c r="I102" s="93"/>
      <c r="J102" s="93"/>
      <c r="K102" s="93"/>
      <c r="L102" s="93"/>
      <c r="M102" s="93"/>
      <c r="N102" s="93"/>
      <c r="O102" s="93"/>
      <c r="P102" s="113"/>
      <c r="Q102" s="113"/>
    </row>
    <row r="105" spans="1:18">
      <c r="E105" t="s">
        <v>213</v>
      </c>
    </row>
    <row r="106" spans="1:18">
      <c r="A106" t="s">
        <v>214</v>
      </c>
      <c r="B106" t="s">
        <v>175</v>
      </c>
      <c r="C106">
        <v>37.5</v>
      </c>
      <c r="D106" t="s">
        <v>215</v>
      </c>
      <c r="E106">
        <v>0.79</v>
      </c>
      <c r="F106">
        <f>C106/1000000</f>
        <v>3.7499999999999997E-5</v>
      </c>
    </row>
    <row r="107" spans="1:18">
      <c r="B107" t="s">
        <v>113</v>
      </c>
      <c r="C107">
        <v>38.1</v>
      </c>
      <c r="D107" t="s">
        <v>215</v>
      </c>
      <c r="E107">
        <v>0.84499999999999997</v>
      </c>
      <c r="F107">
        <f t="shared" ref="F107:F128" si="0">C107/1000000</f>
        <v>3.8100000000000005E-5</v>
      </c>
    </row>
    <row r="108" spans="1:18">
      <c r="B108" t="s">
        <v>216</v>
      </c>
      <c r="C108">
        <v>43</v>
      </c>
      <c r="D108" t="s">
        <v>217</v>
      </c>
      <c r="E108">
        <v>0.99399999999999999</v>
      </c>
      <c r="F108" s="50">
        <f>(C108*E108)/1000000</f>
        <v>4.2741999999999998E-5</v>
      </c>
    </row>
    <row r="109" spans="1:18">
      <c r="B109" t="s">
        <v>120</v>
      </c>
      <c r="C109">
        <v>42</v>
      </c>
      <c r="D109" t="s">
        <v>217</v>
      </c>
      <c r="E109">
        <v>0.99</v>
      </c>
      <c r="F109" s="50">
        <f>(C109*E109)/1000000</f>
        <v>4.1579999999999998E-5</v>
      </c>
    </row>
    <row r="110" spans="1:18">
      <c r="B110" t="s">
        <v>183</v>
      </c>
      <c r="C110">
        <v>34.200000000000003</v>
      </c>
      <c r="D110" t="s">
        <v>215</v>
      </c>
      <c r="E110">
        <v>0.75</v>
      </c>
      <c r="F110">
        <f t="shared" si="0"/>
        <v>3.4200000000000005E-5</v>
      </c>
    </row>
    <row r="111" spans="1:18">
      <c r="B111" t="s">
        <v>218</v>
      </c>
      <c r="C111">
        <v>33.9</v>
      </c>
      <c r="D111" t="s">
        <v>215</v>
      </c>
      <c r="E111">
        <v>0.71</v>
      </c>
      <c r="F111">
        <f t="shared" si="0"/>
        <v>3.3899999999999997E-5</v>
      </c>
    </row>
    <row r="112" spans="1:18">
      <c r="B112" t="s">
        <v>219</v>
      </c>
      <c r="C112">
        <v>37.5</v>
      </c>
      <c r="D112" t="s">
        <v>215</v>
      </c>
      <c r="E112">
        <v>0.79</v>
      </c>
      <c r="F112">
        <f t="shared" si="0"/>
        <v>3.7499999999999997E-5</v>
      </c>
    </row>
    <row r="113" spans="1:6">
      <c r="A113" t="s">
        <v>220</v>
      </c>
      <c r="B113" t="s">
        <v>221</v>
      </c>
      <c r="C113">
        <v>46.1</v>
      </c>
      <c r="D113" t="s">
        <v>217</v>
      </c>
      <c r="E113">
        <v>0.55500000000000005</v>
      </c>
      <c r="F113">
        <f t="shared" si="0"/>
        <v>4.6100000000000002E-5</v>
      </c>
    </row>
    <row r="114" spans="1:6">
      <c r="B114" t="s">
        <v>222</v>
      </c>
      <c r="C114">
        <v>33.6</v>
      </c>
      <c r="D114" t="s">
        <v>223</v>
      </c>
      <c r="F114">
        <f t="shared" si="0"/>
        <v>3.3600000000000004E-5</v>
      </c>
    </row>
    <row r="115" spans="1:6">
      <c r="B115" t="s">
        <v>224</v>
      </c>
      <c r="C115">
        <v>38.1</v>
      </c>
      <c r="D115" t="s">
        <v>223</v>
      </c>
      <c r="F115">
        <f t="shared" si="0"/>
        <v>3.8100000000000005E-5</v>
      </c>
    </row>
    <row r="116" spans="1:6">
      <c r="B116" t="s">
        <v>225</v>
      </c>
      <c r="C116">
        <v>3.1</v>
      </c>
      <c r="D116" t="s">
        <v>223</v>
      </c>
      <c r="F116">
        <f t="shared" si="0"/>
        <v>3.1E-6</v>
      </c>
    </row>
    <row r="117" spans="1:6">
      <c r="B117" t="s">
        <v>226</v>
      </c>
      <c r="C117">
        <v>20</v>
      </c>
      <c r="D117" t="s">
        <v>223</v>
      </c>
      <c r="F117">
        <f t="shared" si="0"/>
        <v>2.0000000000000002E-5</v>
      </c>
    </row>
    <row r="118" spans="1:6">
      <c r="B118" t="s">
        <v>227</v>
      </c>
      <c r="C118">
        <v>17.3</v>
      </c>
      <c r="D118" t="s">
        <v>223</v>
      </c>
      <c r="F118">
        <f t="shared" si="0"/>
        <v>1.73E-5</v>
      </c>
    </row>
    <row r="119" spans="1:6">
      <c r="A119" t="s">
        <v>228</v>
      </c>
      <c r="B119" t="s">
        <v>229</v>
      </c>
      <c r="C119">
        <v>20.100000000000001</v>
      </c>
      <c r="D119" t="s">
        <v>217</v>
      </c>
      <c r="F119">
        <f t="shared" si="0"/>
        <v>2.0100000000000001E-5</v>
      </c>
    </row>
    <row r="120" spans="1:6">
      <c r="B120" t="s">
        <v>230</v>
      </c>
      <c r="C120">
        <v>24.3</v>
      </c>
      <c r="D120" t="s">
        <v>217</v>
      </c>
      <c r="F120">
        <f t="shared" si="0"/>
        <v>2.4300000000000001E-5</v>
      </c>
    </row>
    <row r="121" spans="1:6">
      <c r="B121" t="s">
        <v>231</v>
      </c>
      <c r="C121">
        <v>30.1</v>
      </c>
      <c r="D121" t="s">
        <v>217</v>
      </c>
      <c r="F121">
        <f t="shared" si="0"/>
        <v>3.01E-5</v>
      </c>
    </row>
    <row r="122" spans="1:6">
      <c r="B122" t="s">
        <v>232</v>
      </c>
      <c r="C122">
        <v>27.9</v>
      </c>
      <c r="D122" t="s">
        <v>217</v>
      </c>
      <c r="F122">
        <f t="shared" si="0"/>
        <v>2.7899999999999997E-5</v>
      </c>
    </row>
    <row r="123" spans="1:6">
      <c r="B123" t="s">
        <v>233</v>
      </c>
      <c r="C123">
        <v>17</v>
      </c>
      <c r="D123" t="s">
        <v>217</v>
      </c>
      <c r="F123">
        <f t="shared" si="0"/>
        <v>1.7E-5</v>
      </c>
    </row>
    <row r="124" spans="1:6" ht="12.6" customHeight="1">
      <c r="B124" t="s">
        <v>212</v>
      </c>
      <c r="C124">
        <v>31</v>
      </c>
      <c r="D124" t="s">
        <v>217</v>
      </c>
      <c r="E124">
        <v>16</v>
      </c>
      <c r="F124">
        <f t="shared" si="0"/>
        <v>3.1000000000000001E-5</v>
      </c>
    </row>
    <row r="125" spans="1:6">
      <c r="B125" t="s">
        <v>82</v>
      </c>
      <c r="C125">
        <v>6.758</v>
      </c>
      <c r="D125" t="s">
        <v>217</v>
      </c>
      <c r="F125">
        <f t="shared" si="0"/>
        <v>6.7580000000000003E-6</v>
      </c>
    </row>
    <row r="126" spans="1:6">
      <c r="B126" t="s">
        <v>234</v>
      </c>
      <c r="C126">
        <v>33.700000000000003</v>
      </c>
      <c r="D126" t="s">
        <v>217</v>
      </c>
      <c r="F126">
        <f t="shared" si="0"/>
        <v>3.3700000000000006E-5</v>
      </c>
    </row>
    <row r="127" spans="1:6">
      <c r="B127" t="s">
        <v>198</v>
      </c>
      <c r="C127">
        <v>14.6</v>
      </c>
      <c r="D127" t="s">
        <v>217</v>
      </c>
      <c r="F127">
        <f t="shared" si="0"/>
        <v>1.4599999999999999E-5</v>
      </c>
    </row>
    <row r="128" spans="1:6">
      <c r="B128" t="s">
        <v>235</v>
      </c>
      <c r="C128">
        <v>23.8</v>
      </c>
      <c r="D128" t="s">
        <v>217</v>
      </c>
      <c r="F128">
        <f t="shared" si="0"/>
        <v>2.3799999999999999E-5</v>
      </c>
    </row>
  </sheetData>
  <autoFilter ref="G3:Q101" xr:uid="{00000000-0009-0000-0000-000002000000}"/>
  <mergeCells count="2">
    <mergeCell ref="I1:L1"/>
    <mergeCell ref="N2:Q2"/>
  </mergeCells>
  <phoneticPr fontId="28" type="noConversion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6"/>
  <sheetViews>
    <sheetView workbookViewId="0">
      <selection activeCell="H27" sqref="H27"/>
    </sheetView>
  </sheetViews>
  <sheetFormatPr defaultRowHeight="12.75"/>
  <cols>
    <col min="1" max="1" width="16.140625" bestFit="1" customWidth="1"/>
    <col min="3" max="3" width="14.140625" bestFit="1" customWidth="1"/>
  </cols>
  <sheetData>
    <row r="1" spans="1:3">
      <c r="A1" t="s">
        <v>236</v>
      </c>
      <c r="C1" t="s">
        <v>237</v>
      </c>
    </row>
    <row r="2" spans="1:3">
      <c r="A2" t="s">
        <v>43</v>
      </c>
      <c r="C2" t="s">
        <v>42</v>
      </c>
    </row>
    <row r="3" spans="1:3">
      <c r="A3" s="94">
        <v>1</v>
      </c>
      <c r="C3" t="s">
        <v>60</v>
      </c>
    </row>
    <row r="4" spans="1:3">
      <c r="A4" s="94">
        <v>2</v>
      </c>
      <c r="C4" t="s">
        <v>238</v>
      </c>
    </row>
    <row r="5" spans="1:3">
      <c r="A5" s="94">
        <v>3</v>
      </c>
      <c r="C5" t="s">
        <v>239</v>
      </c>
    </row>
    <row r="6" spans="1:3">
      <c r="A6" s="1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214"/>
  <sheetViews>
    <sheetView workbookViewId="0">
      <selection activeCell="B14" sqref="B14"/>
    </sheetView>
  </sheetViews>
  <sheetFormatPr defaultRowHeight="12.75"/>
  <cols>
    <col min="1" max="1" width="15.5703125" bestFit="1" customWidth="1"/>
  </cols>
  <sheetData>
    <row r="1" spans="1:1">
      <c r="A1" t="s">
        <v>40</v>
      </c>
    </row>
    <row r="2" spans="1:1">
      <c r="A2" s="17" t="s">
        <v>240</v>
      </c>
    </row>
    <row r="3" spans="1:1">
      <c r="A3" s="17" t="s">
        <v>241</v>
      </c>
    </row>
    <row r="4" spans="1:1">
      <c r="A4" s="17" t="s">
        <v>242</v>
      </c>
    </row>
    <row r="5" spans="1:1">
      <c r="A5" s="17" t="s">
        <v>243</v>
      </c>
    </row>
    <row r="6" spans="1:1">
      <c r="A6" s="17" t="s">
        <v>244</v>
      </c>
    </row>
    <row r="7" spans="1:1">
      <c r="A7" s="17" t="s">
        <v>245</v>
      </c>
    </row>
    <row r="8" spans="1:1">
      <c r="A8" s="17" t="s">
        <v>246</v>
      </c>
    </row>
    <row r="9" spans="1:1">
      <c r="A9" s="17" t="s">
        <v>247</v>
      </c>
    </row>
    <row r="10" spans="1:1">
      <c r="A10" s="17" t="s">
        <v>248</v>
      </c>
    </row>
    <row r="11" spans="1:1">
      <c r="A11" s="17" t="s">
        <v>249</v>
      </c>
    </row>
    <row r="12" spans="1:1">
      <c r="A12" s="17" t="s">
        <v>250</v>
      </c>
    </row>
    <row r="13" spans="1:1">
      <c r="A13" s="17" t="s">
        <v>251</v>
      </c>
    </row>
    <row r="14" spans="1:1">
      <c r="A14" s="17" t="s">
        <v>252</v>
      </c>
    </row>
    <row r="15" spans="1:1">
      <c r="A15" s="17" t="s">
        <v>253</v>
      </c>
    </row>
    <row r="16" spans="1:1">
      <c r="A16" s="17" t="s">
        <v>254</v>
      </c>
    </row>
    <row r="17" spans="1:1">
      <c r="A17" s="17" t="s">
        <v>255</v>
      </c>
    </row>
    <row r="18" spans="1:1">
      <c r="A18" s="17" t="s">
        <v>256</v>
      </c>
    </row>
    <row r="19" spans="1:1">
      <c r="A19" s="17" t="s">
        <v>257</v>
      </c>
    </row>
    <row r="20" spans="1:1">
      <c r="A20" s="17" t="s">
        <v>258</v>
      </c>
    </row>
    <row r="21" spans="1:1">
      <c r="A21" s="17" t="s">
        <v>259</v>
      </c>
    </row>
    <row r="22" spans="1:1">
      <c r="A22" t="s">
        <v>260</v>
      </c>
    </row>
    <row r="23" spans="1:1">
      <c r="A23" t="s">
        <v>261</v>
      </c>
    </row>
    <row r="24" spans="1:1">
      <c r="A24" t="s">
        <v>262</v>
      </c>
    </row>
    <row r="25" spans="1:1">
      <c r="A25" t="s">
        <v>263</v>
      </c>
    </row>
    <row r="26" spans="1:1">
      <c r="A26" t="s">
        <v>264</v>
      </c>
    </row>
    <row r="27" spans="1:1">
      <c r="A27" t="s">
        <v>265</v>
      </c>
    </row>
    <row r="28" spans="1:1">
      <c r="A28" t="s">
        <v>266</v>
      </c>
    </row>
    <row r="29" spans="1:1">
      <c r="A29" t="s">
        <v>267</v>
      </c>
    </row>
    <row r="30" spans="1:1">
      <c r="A30" t="s">
        <v>268</v>
      </c>
    </row>
    <row r="31" spans="1:1">
      <c r="A31" t="s">
        <v>269</v>
      </c>
    </row>
    <row r="32" spans="1:1">
      <c r="A32" t="s">
        <v>270</v>
      </c>
    </row>
    <row r="33" spans="1:1">
      <c r="A33" t="s">
        <v>271</v>
      </c>
    </row>
    <row r="34" spans="1:1">
      <c r="A34" t="s">
        <v>272</v>
      </c>
    </row>
    <row r="35" spans="1:1">
      <c r="A35" t="s">
        <v>273</v>
      </c>
    </row>
    <row r="36" spans="1:1">
      <c r="A36" t="s">
        <v>274</v>
      </c>
    </row>
    <row r="37" spans="1:1">
      <c r="A37" t="s">
        <v>275</v>
      </c>
    </row>
    <row r="38" spans="1:1">
      <c r="A38" t="s">
        <v>276</v>
      </c>
    </row>
    <row r="39" spans="1:1">
      <c r="A39" t="s">
        <v>277</v>
      </c>
    </row>
    <row r="40" spans="1:1">
      <c r="A40" t="s">
        <v>278</v>
      </c>
    </row>
    <row r="41" spans="1:1">
      <c r="A41" t="s">
        <v>279</v>
      </c>
    </row>
    <row r="42" spans="1:1">
      <c r="A42" t="s">
        <v>280</v>
      </c>
    </row>
    <row r="43" spans="1:1" ht="15">
      <c r="A43" s="18"/>
    </row>
    <row r="58" spans="1:1">
      <c r="A58" s="20"/>
    </row>
    <row r="59" spans="1:1">
      <c r="A59" s="20"/>
    </row>
    <row r="61" spans="1:1">
      <c r="A61" s="19"/>
    </row>
    <row r="62" spans="1:1">
      <c r="A62" s="17"/>
    </row>
    <row r="138" spans="1:1">
      <c r="A138" s="19"/>
    </row>
    <row r="139" spans="1:1">
      <c r="A139" s="17"/>
    </row>
    <row r="197" spans="1:1">
      <c r="A197" s="19"/>
    </row>
    <row r="198" spans="1:1">
      <c r="A198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5D5D0E217BED46ACCFE631709B305B" ma:contentTypeVersion="19" ma:contentTypeDescription="Create a new document." ma:contentTypeScope="" ma:versionID="1e3f83b08ffb4989e4887e674838fe4a">
  <xsd:schema xmlns:xsd="http://www.w3.org/2001/XMLSchema" xmlns:xs="http://www.w3.org/2001/XMLSchema" xmlns:p="http://schemas.microsoft.com/office/2006/metadata/properties" xmlns:ns2="7ccca3cb-59de-44d7-95e6-23fc32d35558" xmlns:ns3="c8b566ea-7b4f-4161-9852-846b97d13b00" targetNamespace="http://schemas.microsoft.com/office/2006/metadata/properties" ma:root="true" ma:fieldsID="173dfbc3d72e9b8fde21505f0df78668" ns2:_="" ns3:_="">
    <xsd:import namespace="7ccca3cb-59de-44d7-95e6-23fc32d35558"/>
    <xsd:import namespace="c8b566ea-7b4f-4161-9852-846b97d13b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ca3cb-59de-44d7-95e6-23fc32d3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6b55eb-cba8-4bdf-a2fa-d9a7d3c36fea}" ma:internalName="TaxCatchAll" ma:showField="CatchAllData" ma:web="7ccca3cb-59de-44d7-95e6-23fc32d35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566ea-7b4f-4161-9852-846b97d13b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0a1695-5c99-4bd0-8afd-a738e8db2b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566ea-7b4f-4161-9852-846b97d13b00">
      <Terms xmlns="http://schemas.microsoft.com/office/infopath/2007/PartnerControls"/>
    </lcf76f155ced4ddcb4097134ff3c332f>
    <TaxCatchAll xmlns="7ccca3cb-59de-44d7-95e6-23fc32d35558" xsi:nil="true"/>
    <SharedWithUsers xmlns="7ccca3cb-59de-44d7-95e6-23fc32d35558">
      <UserInfo>
        <DisplayName>Tshamaano Khalushi</DisplayName>
        <AccountId>269</AccountId>
        <AccountType/>
      </UserInfo>
      <UserInfo>
        <DisplayName>Rumbidzai Mhunduru</DisplayName>
        <AccountId>51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7EDD7D9-3897-4E54-9048-74696DDFF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ca3cb-59de-44d7-95e6-23fc32d35558"/>
    <ds:schemaRef ds:uri="c8b566ea-7b4f-4161-9852-846b97d13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36DD4-9955-43CD-95AE-8BA926B81C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1A1533-D7DA-43EE-976A-935E6F3A81CD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7ccca3cb-59de-44d7-95e6-23fc32d35558"/>
    <ds:schemaRef ds:uri="http://purl.org/dc/terms/"/>
    <ds:schemaRef ds:uri="http://schemas.microsoft.com/office/infopath/2007/PartnerControls"/>
    <ds:schemaRef ds:uri="c8b566ea-7b4f-4161-9852-846b97d13b0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 FIRST</vt:lpstr>
      <vt:lpstr>DATA PROVIDER INFO</vt:lpstr>
      <vt:lpstr>DATA INPUT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Tshamaano Khalushi</dc:creator>
  <cp:keywords/>
  <dc:description/>
  <cp:lastModifiedBy>Thando Kunene</cp:lastModifiedBy>
  <cp:revision/>
  <dcterms:created xsi:type="dcterms:W3CDTF">2023-10-30T06:59:30Z</dcterms:created>
  <dcterms:modified xsi:type="dcterms:W3CDTF">2024-12-09T12:14:21Z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0x010100935D5D0E217BED46ACCFE631709B305B</vt:lpwstr>
  </property>
  <property fmtid="{D5CDD505-2E9C-101B-9397-08002B2CF9AE}" pid="3" name="MediaServiceImageTags">
    <vt:lpwstr/>
  </property>
</Properties>
</file>